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рматив на 2016" sheetId="1" r:id="rId1"/>
  </sheets>
  <definedNames/>
  <calcPr fullCalcOnLoad="1"/>
</workbook>
</file>

<file path=xl/sharedStrings.xml><?xml version="1.0" encoding="utf-8"?>
<sst xmlns="http://schemas.openxmlformats.org/spreadsheetml/2006/main" count="130" uniqueCount="125">
  <si>
    <t>№ п/п</t>
  </si>
  <si>
    <t>Адрес</t>
  </si>
  <si>
    <t>К.Маркса, 50a</t>
  </si>
  <si>
    <t>К.Маркса, 50б</t>
  </si>
  <si>
    <t>Кирова, 36</t>
  </si>
  <si>
    <t>Кирова, 42</t>
  </si>
  <si>
    <t>Кирова, 44</t>
  </si>
  <si>
    <t>Кирова, 46</t>
  </si>
  <si>
    <t>Косоротова, 3</t>
  </si>
  <si>
    <t>Косоротова, 3а</t>
  </si>
  <si>
    <t xml:space="preserve">Косоротова, 5а </t>
  </si>
  <si>
    <t>Косоротова, 7а</t>
  </si>
  <si>
    <t>Косоротова, 9а</t>
  </si>
  <si>
    <t>Косоротова, 11</t>
  </si>
  <si>
    <t>Ленина, 31</t>
  </si>
  <si>
    <t>К.Маркса 52</t>
  </si>
  <si>
    <t>Кирова,46/1</t>
  </si>
  <si>
    <t>Кирова,46/2</t>
  </si>
  <si>
    <t>Косоротова, 1</t>
  </si>
  <si>
    <t>Косоротова, 5</t>
  </si>
  <si>
    <t>Косоротова, 7</t>
  </si>
  <si>
    <t>Косоротова, 9</t>
  </si>
  <si>
    <t>Ленина, 23</t>
  </si>
  <si>
    <t>Ленина, 25</t>
  </si>
  <si>
    <t>Ленина, 27</t>
  </si>
  <si>
    <t>Ленина, 29</t>
  </si>
  <si>
    <t>Ленина, 29а</t>
  </si>
  <si>
    <t>Ленина, 33</t>
  </si>
  <si>
    <t>Ленина, 35</t>
  </si>
  <si>
    <t>Ленина, 37</t>
  </si>
  <si>
    <t>Ленина, 37а</t>
  </si>
  <si>
    <t>5 Июля 2</t>
  </si>
  <si>
    <t>Кирова 40а</t>
  </si>
  <si>
    <t>январь</t>
  </si>
  <si>
    <t>февраль</t>
  </si>
  <si>
    <t>март</t>
  </si>
  <si>
    <t>апрель</t>
  </si>
  <si>
    <t>май</t>
  </si>
  <si>
    <t>октябрь</t>
  </si>
  <si>
    <t>ноябрь</t>
  </si>
  <si>
    <t>руб</t>
  </si>
  <si>
    <t>Гкал.</t>
  </si>
  <si>
    <t>руб.</t>
  </si>
  <si>
    <t xml:space="preserve"> Гкал</t>
  </si>
  <si>
    <t>Площадъ</t>
  </si>
  <si>
    <t>Кирова 50</t>
  </si>
  <si>
    <t>Ленина 47</t>
  </si>
  <si>
    <t>Челябинская 3</t>
  </si>
  <si>
    <t>Челябинская 5</t>
  </si>
  <si>
    <t>Челябинская 7</t>
  </si>
  <si>
    <t>Челябинская 11</t>
  </si>
  <si>
    <t>Челябинская 15</t>
  </si>
  <si>
    <t>Большая 3</t>
  </si>
  <si>
    <t>Большая 7</t>
  </si>
  <si>
    <t>Цеховая 1</t>
  </si>
  <si>
    <t>5 Июля 14</t>
  </si>
  <si>
    <t>К.Маркса 50</t>
  </si>
  <si>
    <t>К.Маркса, 46</t>
  </si>
  <si>
    <t>К.Маркса,54</t>
  </si>
  <si>
    <t>норматив отопления</t>
  </si>
  <si>
    <t>итого предъявлено</t>
  </si>
  <si>
    <t>начислено</t>
  </si>
  <si>
    <t>разность предъявлено- начислено</t>
  </si>
  <si>
    <t>Ленина, 28</t>
  </si>
  <si>
    <t>Точисского 32</t>
  </si>
  <si>
    <t>сентябрь</t>
  </si>
  <si>
    <t>декабрь</t>
  </si>
  <si>
    <t>Кирова 56</t>
  </si>
  <si>
    <t>50 лет Окт 48/1</t>
  </si>
  <si>
    <t>норматив 2016</t>
  </si>
  <si>
    <t>Норматив по отоплению на 2016 год</t>
  </si>
  <si>
    <t>Приложение №1</t>
  </si>
  <si>
    <t>Кирова 58</t>
  </si>
  <si>
    <t>Благой ключ,42</t>
  </si>
  <si>
    <t>Благой ключ,44</t>
  </si>
  <si>
    <t>Благой ключ,46</t>
  </si>
  <si>
    <t>Благой ключ,50</t>
  </si>
  <si>
    <t>Благой ключ,53</t>
  </si>
  <si>
    <t>Благой ключ,53/1</t>
  </si>
  <si>
    <t>Благой ключ,53/2</t>
  </si>
  <si>
    <t>Благой ключ,53/4</t>
  </si>
  <si>
    <t>Благой ключ,95</t>
  </si>
  <si>
    <t>Благой ключ,101</t>
  </si>
  <si>
    <t>Благой ключ,105</t>
  </si>
  <si>
    <t>Благой ключ,107</t>
  </si>
  <si>
    <t>Благой ключ,111</t>
  </si>
  <si>
    <t>Красная,7</t>
  </si>
  <si>
    <t>Красная,9</t>
  </si>
  <si>
    <t>Крутой дол</t>
  </si>
  <si>
    <t>Крутой дол,1</t>
  </si>
  <si>
    <t>Крутой дол,3</t>
  </si>
  <si>
    <t>Крутой дол,2</t>
  </si>
  <si>
    <t>Крутой дол,4</t>
  </si>
  <si>
    <t>Крутой дол,5</t>
  </si>
  <si>
    <t>Крутой дол,6</t>
  </si>
  <si>
    <t>Крутой дол,8</t>
  </si>
  <si>
    <t>Крутой дол,9</t>
  </si>
  <si>
    <t>Крутой дол,11</t>
  </si>
  <si>
    <t>Крутой дол,13</t>
  </si>
  <si>
    <t>Пуховский пер.,28</t>
  </si>
  <si>
    <t>Пуховский пер.,30</t>
  </si>
  <si>
    <t>Садовая,4</t>
  </si>
  <si>
    <t>Садовая,5</t>
  </si>
  <si>
    <t>Садовая,6</t>
  </si>
  <si>
    <t>Садовая,16</t>
  </si>
  <si>
    <t>Садовая,17</t>
  </si>
  <si>
    <t>Садовая,18</t>
  </si>
  <si>
    <t>Садовая,19</t>
  </si>
  <si>
    <t>Садовая,20</t>
  </si>
  <si>
    <t>Садовая,21</t>
  </si>
  <si>
    <t>Садовая,23</t>
  </si>
  <si>
    <t>Садовая,24</t>
  </si>
  <si>
    <t>Садовая,30</t>
  </si>
  <si>
    <t>Садовая,31</t>
  </si>
  <si>
    <t>Спортивная,45</t>
  </si>
  <si>
    <t>Спортивная,47</t>
  </si>
  <si>
    <t>Спортивная,49</t>
  </si>
  <si>
    <t>Спортивная,51</t>
  </si>
  <si>
    <t>Трудовых резервов,7</t>
  </si>
  <si>
    <t>Цеховая,3</t>
  </si>
  <si>
    <t>Челябинская,1</t>
  </si>
  <si>
    <t>Благой ключ,48</t>
  </si>
  <si>
    <t>Благой ключ,58</t>
  </si>
  <si>
    <t>Журавлиная,2</t>
  </si>
  <si>
    <t>индивидуальное отопление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</si>
</sst>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2" fillId="0" borderId="0" xfId="52" applyFont="1" applyAlignment="1">
      <alignment vertical="center"/>
      <protection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center"/>
      <protection/>
    </xf>
    <xf numFmtId="0" fontId="22" fillId="0" borderId="10" xfId="52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3" fillId="0" borderId="10" xfId="52" applyFont="1" applyBorder="1" applyAlignment="1">
      <alignment horizontal="center"/>
      <protection/>
    </xf>
    <xf numFmtId="0" fontId="22" fillId="0" borderId="10" xfId="52" applyFont="1" applyBorder="1" applyAlignment="1">
      <alignment horizontal="center"/>
      <protection/>
    </xf>
    <xf numFmtId="0" fontId="25" fillId="0" borderId="10" xfId="52" applyFont="1" applyBorder="1" applyAlignment="1">
      <alignment horizontal="left"/>
      <protection/>
    </xf>
    <xf numFmtId="0" fontId="25" fillId="0" borderId="10" xfId="52" applyFont="1" applyFill="1" applyBorder="1" applyAlignment="1">
      <alignment horizontal="left"/>
      <protection/>
    </xf>
    <xf numFmtId="0" fontId="25" fillId="0" borderId="10" xfId="0" applyFont="1" applyBorder="1" applyAlignment="1">
      <alignment horizontal="left"/>
    </xf>
    <xf numFmtId="0" fontId="25" fillId="24" borderId="10" xfId="52" applyFont="1" applyFill="1" applyBorder="1" applyAlignment="1">
      <alignment horizontal="left"/>
      <protection/>
    </xf>
    <xf numFmtId="0" fontId="26" fillId="24" borderId="10" xfId="52" applyFont="1" applyFill="1" applyBorder="1" applyAlignment="1">
      <alignment horizontal="left"/>
      <protection/>
    </xf>
    <xf numFmtId="0" fontId="26" fillId="0" borderId="1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10" xfId="52" applyFont="1" applyBorder="1" applyAlignment="1">
      <alignment horizontal="center"/>
      <protection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2" fillId="22" borderId="10" xfId="0" applyFont="1" applyFill="1" applyBorder="1" applyAlignment="1">
      <alignment horizontal="center"/>
    </xf>
    <xf numFmtId="0" fontId="25" fillId="0" borderId="10" xfId="52" applyFont="1" applyBorder="1" applyAlignment="1">
      <alignment horizontal="left" vertical="center" wrapText="1" shrinkToFit="1"/>
      <protection/>
    </xf>
    <xf numFmtId="2" fontId="22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165" fontId="3" fillId="22" borderId="10" xfId="0" applyNumberFormat="1" applyFont="1" applyFill="1" applyBorder="1" applyAlignment="1">
      <alignment/>
    </xf>
    <xf numFmtId="164" fontId="25" fillId="0" borderId="10" xfId="0" applyNumberFormat="1" applyFont="1" applyBorder="1" applyAlignment="1">
      <alignment/>
    </xf>
    <xf numFmtId="2" fontId="3" fillId="22" borderId="10" xfId="0" applyNumberFormat="1" applyFont="1" applyFill="1" applyBorder="1" applyAlignment="1">
      <alignment/>
    </xf>
    <xf numFmtId="165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0" fillId="22" borderId="10" xfId="0" applyFont="1" applyFill="1" applyBorder="1" applyAlignment="1">
      <alignment/>
    </xf>
    <xf numFmtId="164" fontId="2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25" fillId="0" borderId="10" xfId="52" applyFont="1" applyBorder="1" applyAlignment="1">
      <alignment horizontal="center"/>
      <protection/>
    </xf>
    <xf numFmtId="0" fontId="25" fillId="0" borderId="10" xfId="0" applyFont="1" applyBorder="1" applyAlignment="1">
      <alignment/>
    </xf>
    <xf numFmtId="0" fontId="0" fillId="22" borderId="10" xfId="0" applyFill="1" applyBorder="1" applyAlignment="1">
      <alignment/>
    </xf>
    <xf numFmtId="164" fontId="5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 wrapText="1"/>
    </xf>
    <xf numFmtId="0" fontId="22" fillId="0" borderId="10" xfId="52" applyFont="1" applyBorder="1" applyAlignment="1">
      <alignment horizontal="center" vertical="center" wrapText="1" shrinkToFi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" fontId="3" fillId="0" borderId="10" xfId="0" applyNumberFormat="1" applyFont="1" applyBorder="1" applyAlignment="1">
      <alignment horizontal="center" wrapText="1"/>
    </xf>
    <xf numFmtId="0" fontId="4" fillId="0" borderId="0" xfId="52" applyFont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 shrinkToFi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8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6.28125" style="0" customWidth="1"/>
    <col min="2" max="2" width="49.57421875" style="0" customWidth="1"/>
    <col min="3" max="3" width="7.7109375" style="0" hidden="1" customWidth="1"/>
    <col min="4" max="4" width="7.28125" style="0" hidden="1" customWidth="1"/>
    <col min="5" max="5" width="6.421875" style="0" hidden="1" customWidth="1"/>
    <col min="6" max="6" width="6.28125" style="0" hidden="1" customWidth="1"/>
    <col min="7" max="7" width="6.421875" style="0" hidden="1" customWidth="1"/>
    <col min="8" max="8" width="6.28125" style="0" hidden="1" customWidth="1"/>
    <col min="9" max="9" width="9.00390625" style="0" hidden="1" customWidth="1"/>
    <col min="10" max="10" width="6.57421875" style="0" hidden="1" customWidth="1"/>
    <col min="11" max="11" width="6.140625" style="0" hidden="1" customWidth="1"/>
    <col min="12" max="12" width="6.7109375" style="0" hidden="1" customWidth="1"/>
    <col min="13" max="13" width="8.00390625" style="0" hidden="1" customWidth="1"/>
    <col min="14" max="14" width="10.140625" style="0" hidden="1" customWidth="1"/>
    <col min="15" max="15" width="6.00390625" style="0" hidden="1" customWidth="1"/>
    <col min="16" max="16" width="6.8515625" style="0" hidden="1" customWidth="1"/>
    <col min="17" max="17" width="9.7109375" style="0" hidden="1" customWidth="1"/>
    <col min="18" max="18" width="8.28125" style="0" hidden="1" customWidth="1"/>
    <col min="19" max="19" width="0.2890625" style="0" hidden="1" customWidth="1"/>
    <col min="20" max="20" width="27.28125" style="6" customWidth="1"/>
  </cols>
  <sheetData>
    <row r="1" spans="1:20" ht="15">
      <c r="A1" s="1"/>
      <c r="B1" s="1"/>
      <c r="C1" s="1"/>
      <c r="D1" s="1"/>
      <c r="E1" s="1"/>
      <c r="F1" s="1"/>
      <c r="L1" s="5"/>
      <c r="T1" s="45" t="s">
        <v>71</v>
      </c>
    </row>
    <row r="2" spans="1:6" ht="15">
      <c r="A2" s="4"/>
      <c r="B2" s="58" t="s">
        <v>70</v>
      </c>
      <c r="C2" s="58"/>
      <c r="D2" s="58"/>
      <c r="E2" s="1"/>
      <c r="F2" s="1"/>
    </row>
    <row r="3" spans="1:6" ht="15">
      <c r="A3" s="4"/>
      <c r="B3" s="58"/>
      <c r="C3" s="58"/>
      <c r="D3" s="58"/>
      <c r="E3" s="1"/>
      <c r="F3" s="1"/>
    </row>
    <row r="4" spans="1:26" ht="15">
      <c r="A4" s="2"/>
      <c r="B4" s="1"/>
      <c r="C4" s="3"/>
      <c r="D4" s="2"/>
      <c r="E4" s="1"/>
      <c r="F4" s="1"/>
      <c r="U4" s="43"/>
      <c r="V4" s="43"/>
      <c r="W4" s="43"/>
      <c r="X4" s="43"/>
      <c r="Y4" s="43"/>
      <c r="Z4" s="43"/>
    </row>
    <row r="5" spans="1:57" ht="71.25" customHeight="1">
      <c r="A5" s="59" t="s">
        <v>0</v>
      </c>
      <c r="B5" s="54" t="s">
        <v>1</v>
      </c>
      <c r="C5" s="60" t="s">
        <v>44</v>
      </c>
      <c r="D5" s="61" t="s">
        <v>33</v>
      </c>
      <c r="E5" s="56" t="s">
        <v>34</v>
      </c>
      <c r="F5" s="55" t="s">
        <v>35</v>
      </c>
      <c r="G5" s="55" t="s">
        <v>36</v>
      </c>
      <c r="H5" s="55" t="s">
        <v>37</v>
      </c>
      <c r="I5" s="55" t="s">
        <v>65</v>
      </c>
      <c r="J5" s="55" t="s">
        <v>38</v>
      </c>
      <c r="K5" s="55" t="s">
        <v>39</v>
      </c>
      <c r="L5" s="57" t="s">
        <v>66</v>
      </c>
      <c r="M5" s="27" t="s">
        <v>60</v>
      </c>
      <c r="N5" s="27" t="s">
        <v>60</v>
      </c>
      <c r="O5" s="51" t="s">
        <v>59</v>
      </c>
      <c r="P5" s="27" t="s">
        <v>61</v>
      </c>
      <c r="Q5" s="28" t="s">
        <v>61</v>
      </c>
      <c r="R5" s="27" t="s">
        <v>62</v>
      </c>
      <c r="S5" s="27" t="s">
        <v>62</v>
      </c>
      <c r="T5" s="53" t="s">
        <v>69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ht="34.5" customHeight="1">
      <c r="A6" s="59"/>
      <c r="B6" s="54"/>
      <c r="C6" s="60"/>
      <c r="D6" s="56"/>
      <c r="E6" s="56"/>
      <c r="F6" s="56"/>
      <c r="G6" s="56"/>
      <c r="H6" s="56"/>
      <c r="I6" s="56"/>
      <c r="J6" s="56"/>
      <c r="K6" s="56"/>
      <c r="L6" s="55"/>
      <c r="M6" s="9" t="s">
        <v>43</v>
      </c>
      <c r="N6" s="9" t="s">
        <v>40</v>
      </c>
      <c r="O6" s="52"/>
      <c r="P6" s="9" t="s">
        <v>41</v>
      </c>
      <c r="Q6" s="30" t="s">
        <v>42</v>
      </c>
      <c r="R6" s="9" t="s">
        <v>43</v>
      </c>
      <c r="S6" s="9" t="s">
        <v>40</v>
      </c>
      <c r="T6" s="5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14.25">
      <c r="A7" s="25">
        <v>1</v>
      </c>
      <c r="B7" s="31" t="s">
        <v>57</v>
      </c>
      <c r="C7" s="8">
        <v>4339.9</v>
      </c>
      <c r="D7" s="9">
        <v>88.83</v>
      </c>
      <c r="E7" s="9">
        <v>114.7</v>
      </c>
      <c r="F7" s="9">
        <v>79.88</v>
      </c>
      <c r="G7" s="9">
        <v>71.98</v>
      </c>
      <c r="H7" s="9">
        <v>10.45</v>
      </c>
      <c r="I7" s="9"/>
      <c r="J7" s="9">
        <v>47.02</v>
      </c>
      <c r="K7" s="9">
        <v>95.55</v>
      </c>
      <c r="L7" s="9">
        <v>128.77</v>
      </c>
      <c r="M7" s="32">
        <f aca="true" t="shared" si="0" ref="M7:M55">SUM(D7:L7)</f>
        <v>637.18</v>
      </c>
      <c r="N7" s="33">
        <f>(((D7+E7+F7+G7+H7)*1522.77)+((I7+J7+K7+L7)*1652.15))</f>
        <v>1005384.5578</v>
      </c>
      <c r="O7" s="34">
        <v>0.013</v>
      </c>
      <c r="P7" s="33">
        <f>O7*C7*12</f>
        <v>677.0243999999999</v>
      </c>
      <c r="Q7" s="35">
        <v>1074438.18</v>
      </c>
      <c r="R7" s="32">
        <f>P7-M7</f>
        <v>39.84439999999995</v>
      </c>
      <c r="S7" s="33">
        <f aca="true" t="shared" si="1" ref="S7:S57">Q7-N7</f>
        <v>69053.62219999998</v>
      </c>
      <c r="T7" s="36">
        <f>M7/C7/12</f>
        <v>0.012234920927517531</v>
      </c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ht="14.25">
      <c r="A8" s="25">
        <f>A7+1</f>
        <v>2</v>
      </c>
      <c r="B8" s="18" t="s">
        <v>2</v>
      </c>
      <c r="C8" s="8">
        <v>3152.8</v>
      </c>
      <c r="D8" s="9">
        <v>75.85</v>
      </c>
      <c r="E8" s="9">
        <v>94.87</v>
      </c>
      <c r="F8" s="9">
        <v>63.45</v>
      </c>
      <c r="G8" s="9">
        <v>52.9</v>
      </c>
      <c r="H8" s="9">
        <v>6.7</v>
      </c>
      <c r="I8" s="9"/>
      <c r="J8" s="9">
        <v>42.2</v>
      </c>
      <c r="K8" s="9">
        <v>77.91</v>
      </c>
      <c r="L8" s="9">
        <v>107.02</v>
      </c>
      <c r="M8" s="32">
        <f t="shared" si="0"/>
        <v>520.9</v>
      </c>
      <c r="N8" s="33">
        <f aca="true" t="shared" si="2" ref="N8:N55">(((D8+E8+F8+G8+H8)*1522.77)+((I8+J8+K8+L8)*1652.15))</f>
        <v>822596.9724</v>
      </c>
      <c r="O8" s="34">
        <v>0.0152</v>
      </c>
      <c r="P8" s="33">
        <f aca="true" t="shared" si="3" ref="P8:P42">O8*C8*12</f>
        <v>575.07072</v>
      </c>
      <c r="Q8" s="35">
        <v>914341.98</v>
      </c>
      <c r="R8" s="32">
        <f aca="true" t="shared" si="4" ref="R8:R55">P8-M8</f>
        <v>54.170720000000074</v>
      </c>
      <c r="S8" s="33">
        <f t="shared" si="1"/>
        <v>91745.00760000001</v>
      </c>
      <c r="T8" s="36">
        <v>0.014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4.25">
      <c r="A9" s="25">
        <f aca="true" t="shared" si="5" ref="A9:A55">A8+1</f>
        <v>3</v>
      </c>
      <c r="B9" s="19" t="s">
        <v>3</v>
      </c>
      <c r="C9" s="8">
        <v>3076.2</v>
      </c>
      <c r="D9" s="9">
        <v>64.21</v>
      </c>
      <c r="E9" s="9">
        <v>81.14</v>
      </c>
      <c r="F9" s="9">
        <v>54.67</v>
      </c>
      <c r="G9" s="9">
        <v>46.03</v>
      </c>
      <c r="H9" s="9">
        <v>7.21</v>
      </c>
      <c r="I9" s="9"/>
      <c r="J9" s="9">
        <v>36.81</v>
      </c>
      <c r="K9" s="9">
        <v>76.53</v>
      </c>
      <c r="L9" s="9">
        <v>101.45</v>
      </c>
      <c r="M9" s="32">
        <f t="shared" si="0"/>
        <v>468.05</v>
      </c>
      <c r="N9" s="33">
        <f t="shared" si="2"/>
        <v>740522.0287</v>
      </c>
      <c r="O9" s="34">
        <v>0.0137</v>
      </c>
      <c r="P9" s="33">
        <f t="shared" si="3"/>
        <v>505.72728</v>
      </c>
      <c r="Q9" s="35">
        <v>804226.96</v>
      </c>
      <c r="R9" s="32">
        <f t="shared" si="4"/>
        <v>37.677279999999996</v>
      </c>
      <c r="S9" s="33">
        <f t="shared" si="1"/>
        <v>63704.93129999994</v>
      </c>
      <c r="T9" s="36">
        <v>0.013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14.25">
      <c r="A10" s="25">
        <f t="shared" si="5"/>
        <v>4</v>
      </c>
      <c r="B10" s="20" t="s">
        <v>56</v>
      </c>
      <c r="C10" s="8">
        <v>5603.9</v>
      </c>
      <c r="D10" s="9">
        <v>138.6</v>
      </c>
      <c r="E10" s="9">
        <v>180.41</v>
      </c>
      <c r="F10" s="9">
        <v>125.31</v>
      </c>
      <c r="G10" s="9">
        <v>99.49</v>
      </c>
      <c r="H10" s="9">
        <v>17.94</v>
      </c>
      <c r="I10" s="9"/>
      <c r="J10" s="9">
        <v>65.95</v>
      </c>
      <c r="K10" s="9">
        <v>150.18</v>
      </c>
      <c r="L10" s="9">
        <v>210.56</v>
      </c>
      <c r="M10" s="32">
        <f t="shared" si="0"/>
        <v>988.44</v>
      </c>
      <c r="N10" s="33">
        <f t="shared" si="2"/>
        <v>1560371.9309999999</v>
      </c>
      <c r="O10" s="34">
        <v>0.0162</v>
      </c>
      <c r="P10" s="33">
        <f t="shared" si="3"/>
        <v>1089.3981599999997</v>
      </c>
      <c r="Q10" s="35">
        <v>1732821</v>
      </c>
      <c r="R10" s="32">
        <f t="shared" si="4"/>
        <v>100.95815999999968</v>
      </c>
      <c r="S10" s="33">
        <f t="shared" si="1"/>
        <v>172449.06900000013</v>
      </c>
      <c r="T10" s="36">
        <v>0.015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4.25">
      <c r="A11" s="25">
        <f t="shared" si="5"/>
        <v>5</v>
      </c>
      <c r="B11" s="20" t="s">
        <v>15</v>
      </c>
      <c r="C11" s="8">
        <v>2272.4</v>
      </c>
      <c r="D11" s="9">
        <v>51.88</v>
      </c>
      <c r="E11" s="9">
        <v>63.22</v>
      </c>
      <c r="F11" s="9">
        <v>42.69</v>
      </c>
      <c r="G11" s="9">
        <v>31.3</v>
      </c>
      <c r="H11" s="9">
        <v>4.71</v>
      </c>
      <c r="I11" s="9"/>
      <c r="J11" s="9">
        <v>32.12</v>
      </c>
      <c r="K11" s="9">
        <v>56.66</v>
      </c>
      <c r="L11" s="9">
        <v>66.34</v>
      </c>
      <c r="M11" s="32">
        <f t="shared" si="0"/>
        <v>348.9200000000001</v>
      </c>
      <c r="N11" s="33">
        <f t="shared" si="2"/>
        <v>551394.334</v>
      </c>
      <c r="O11" s="34">
        <v>0.0146</v>
      </c>
      <c r="P11" s="33">
        <f t="shared" si="3"/>
        <v>398.12447999999995</v>
      </c>
      <c r="Q11" s="35">
        <v>632194</v>
      </c>
      <c r="R11" s="32">
        <f t="shared" si="4"/>
        <v>49.204479999999876</v>
      </c>
      <c r="S11" s="33">
        <f t="shared" si="1"/>
        <v>80799.66599999997</v>
      </c>
      <c r="T11" s="36">
        <v>0.013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4.25">
      <c r="A12" s="25">
        <f t="shared" si="5"/>
        <v>6</v>
      </c>
      <c r="B12" s="19" t="s">
        <v>58</v>
      </c>
      <c r="C12" s="8">
        <v>3492.7</v>
      </c>
      <c r="D12" s="9">
        <v>99.22</v>
      </c>
      <c r="E12" s="9">
        <v>128.45</v>
      </c>
      <c r="F12" s="9">
        <v>73.43</v>
      </c>
      <c r="G12" s="9">
        <v>70.13</v>
      </c>
      <c r="H12" s="9">
        <v>10.5</v>
      </c>
      <c r="I12" s="9"/>
      <c r="J12" s="9">
        <v>49.43</v>
      </c>
      <c r="K12" s="9">
        <v>97.79</v>
      </c>
      <c r="L12" s="9">
        <v>130</v>
      </c>
      <c r="M12" s="32">
        <f t="shared" si="0"/>
        <v>658.95</v>
      </c>
      <c r="N12" s="33">
        <f t="shared" si="2"/>
        <v>1039296.0151000001</v>
      </c>
      <c r="O12" s="34">
        <v>0.0187</v>
      </c>
      <c r="P12" s="33">
        <f t="shared" si="3"/>
        <v>783.76188</v>
      </c>
      <c r="Q12" s="35">
        <v>1247913.33</v>
      </c>
      <c r="R12" s="32">
        <f t="shared" si="4"/>
        <v>124.81187999999997</v>
      </c>
      <c r="S12" s="33">
        <f t="shared" si="1"/>
        <v>208617.3149</v>
      </c>
      <c r="T12" s="36">
        <v>0.016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ht="14.25">
      <c r="A13" s="25">
        <f t="shared" si="5"/>
        <v>7</v>
      </c>
      <c r="B13" s="21" t="s">
        <v>4</v>
      </c>
      <c r="C13" s="8">
        <v>5115.7</v>
      </c>
      <c r="D13" s="9">
        <v>106.53</v>
      </c>
      <c r="E13" s="9">
        <v>137.66</v>
      </c>
      <c r="F13" s="9">
        <v>94.4</v>
      </c>
      <c r="G13" s="9">
        <v>74.65</v>
      </c>
      <c r="H13" s="9">
        <v>10.49</v>
      </c>
      <c r="I13" s="9"/>
      <c r="J13" s="9">
        <v>48.46</v>
      </c>
      <c r="K13" s="9">
        <v>78.93</v>
      </c>
      <c r="L13" s="9">
        <v>106.08</v>
      </c>
      <c r="M13" s="32">
        <f t="shared" si="0"/>
        <v>657.2</v>
      </c>
      <c r="N13" s="33">
        <f t="shared" si="2"/>
        <v>1030970.7926</v>
      </c>
      <c r="O13" s="34">
        <v>0.0141</v>
      </c>
      <c r="P13" s="33">
        <f t="shared" si="3"/>
        <v>865.5764399999998</v>
      </c>
      <c r="Q13" s="35">
        <v>1378737.21</v>
      </c>
      <c r="R13" s="32">
        <f t="shared" si="4"/>
        <v>208.37643999999977</v>
      </c>
      <c r="S13" s="33">
        <f t="shared" si="1"/>
        <v>347766.4173999999</v>
      </c>
      <c r="T13" s="36">
        <v>0.011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4.25">
      <c r="A14" s="25">
        <f t="shared" si="5"/>
        <v>8</v>
      </c>
      <c r="B14" s="19" t="s">
        <v>5</v>
      </c>
      <c r="C14" s="8">
        <v>2189</v>
      </c>
      <c r="D14" s="9">
        <v>59.35</v>
      </c>
      <c r="E14" s="9">
        <v>75.28</v>
      </c>
      <c r="F14" s="9">
        <v>52.12</v>
      </c>
      <c r="G14" s="9">
        <v>49.1</v>
      </c>
      <c r="H14" s="9">
        <v>6.83</v>
      </c>
      <c r="I14" s="9"/>
      <c r="J14" s="9">
        <v>22.98</v>
      </c>
      <c r="K14" s="9">
        <v>44.94</v>
      </c>
      <c r="L14" s="9">
        <v>62.17</v>
      </c>
      <c r="M14" s="32">
        <f t="shared" si="0"/>
        <v>372.77000000000004</v>
      </c>
      <c r="N14" s="33">
        <f t="shared" si="2"/>
        <v>584474.0171</v>
      </c>
      <c r="O14" s="34">
        <v>0.0167</v>
      </c>
      <c r="P14" s="33">
        <f t="shared" si="3"/>
        <v>438.67560000000003</v>
      </c>
      <c r="Q14" s="37">
        <v>698379.98</v>
      </c>
      <c r="R14" s="32">
        <f t="shared" si="4"/>
        <v>65.90559999999999</v>
      </c>
      <c r="S14" s="33">
        <f t="shared" si="1"/>
        <v>113905.96289999993</v>
      </c>
      <c r="T14" s="36">
        <f>M14/C14/12</f>
        <v>0.014191030912136441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>
      <c r="A15" s="25">
        <f t="shared" si="5"/>
        <v>9</v>
      </c>
      <c r="B15" s="18" t="s">
        <v>6</v>
      </c>
      <c r="C15" s="8">
        <v>2273.1</v>
      </c>
      <c r="D15" s="9">
        <v>55</v>
      </c>
      <c r="E15" s="9">
        <v>67.9</v>
      </c>
      <c r="F15" s="9">
        <v>46.54</v>
      </c>
      <c r="G15" s="9">
        <v>37.11</v>
      </c>
      <c r="H15" s="9">
        <v>6.37</v>
      </c>
      <c r="I15" s="9"/>
      <c r="J15" s="9">
        <v>27.28</v>
      </c>
      <c r="K15" s="9">
        <v>57.06</v>
      </c>
      <c r="L15" s="9">
        <v>71.89</v>
      </c>
      <c r="M15" s="32">
        <f t="shared" si="0"/>
        <v>369.15</v>
      </c>
      <c r="N15" s="33">
        <f t="shared" si="2"/>
        <v>582343.5829</v>
      </c>
      <c r="O15" s="34">
        <v>0.0154</v>
      </c>
      <c r="P15" s="33">
        <f t="shared" si="3"/>
        <v>420.06888000000004</v>
      </c>
      <c r="Q15" s="37">
        <v>666861.46</v>
      </c>
      <c r="R15" s="32">
        <f t="shared" si="4"/>
        <v>50.91888000000006</v>
      </c>
      <c r="S15" s="33">
        <f t="shared" si="1"/>
        <v>84517.87709999993</v>
      </c>
      <c r="T15" s="36">
        <v>0.014</v>
      </c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>
      <c r="A16" s="25">
        <f t="shared" si="5"/>
        <v>10</v>
      </c>
      <c r="B16" s="18" t="s">
        <v>7</v>
      </c>
      <c r="C16" s="8">
        <v>2154.1</v>
      </c>
      <c r="D16" s="9">
        <v>52.99</v>
      </c>
      <c r="E16" s="9">
        <v>65.39</v>
      </c>
      <c r="F16" s="9">
        <v>44.11</v>
      </c>
      <c r="G16" s="9">
        <v>43.61</v>
      </c>
      <c r="H16" s="9">
        <v>7.29</v>
      </c>
      <c r="I16" s="9"/>
      <c r="J16" s="9">
        <v>26.2</v>
      </c>
      <c r="K16" s="9">
        <v>56.51</v>
      </c>
      <c r="L16" s="9">
        <v>74.99</v>
      </c>
      <c r="M16" s="32">
        <f t="shared" si="0"/>
        <v>371.09000000000003</v>
      </c>
      <c r="N16" s="33">
        <f t="shared" si="2"/>
        <v>585487.9453</v>
      </c>
      <c r="O16" s="34">
        <v>0.0158</v>
      </c>
      <c r="P16" s="33">
        <f t="shared" si="3"/>
        <v>408.41736000000003</v>
      </c>
      <c r="Q16" s="35">
        <v>626134.66</v>
      </c>
      <c r="R16" s="32">
        <f t="shared" si="4"/>
        <v>37.32736</v>
      </c>
      <c r="S16" s="33">
        <f t="shared" si="1"/>
        <v>40646.71470000001</v>
      </c>
      <c r="T16" s="36">
        <f>M16/C16/12</f>
        <v>0.01435595685746561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>
      <c r="A17" s="25">
        <f t="shared" si="5"/>
        <v>11</v>
      </c>
      <c r="B17" s="18" t="s">
        <v>16</v>
      </c>
      <c r="C17" s="8">
        <v>2884.9</v>
      </c>
      <c r="D17" s="9">
        <v>68.52</v>
      </c>
      <c r="E17" s="9">
        <v>85.63</v>
      </c>
      <c r="F17" s="9">
        <v>59.6</v>
      </c>
      <c r="G17" s="9">
        <v>54.63</v>
      </c>
      <c r="H17" s="9">
        <v>7.35</v>
      </c>
      <c r="I17" s="9"/>
      <c r="J17" s="9">
        <v>34.54</v>
      </c>
      <c r="K17" s="9">
        <v>72.68</v>
      </c>
      <c r="L17" s="9">
        <v>91.59</v>
      </c>
      <c r="M17" s="32">
        <f t="shared" si="0"/>
        <v>474.5400000000001</v>
      </c>
      <c r="N17" s="33">
        <f t="shared" si="2"/>
        <v>748337.3136</v>
      </c>
      <c r="O17" s="34">
        <v>0.0151</v>
      </c>
      <c r="P17" s="33">
        <f t="shared" si="3"/>
        <v>522.74388</v>
      </c>
      <c r="Q17" s="35">
        <v>829835.28</v>
      </c>
      <c r="R17" s="32">
        <f t="shared" si="4"/>
        <v>48.20387999999991</v>
      </c>
      <c r="S17" s="33">
        <f t="shared" si="1"/>
        <v>81497.96640000003</v>
      </c>
      <c r="T17" s="36">
        <v>0.014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>
      <c r="A18" s="25">
        <f t="shared" si="5"/>
        <v>12</v>
      </c>
      <c r="B18" s="18" t="s">
        <v>17</v>
      </c>
      <c r="C18" s="8">
        <v>2901.3</v>
      </c>
      <c r="D18" s="9">
        <v>67.03</v>
      </c>
      <c r="E18" s="9">
        <v>77.73</v>
      </c>
      <c r="F18" s="9">
        <v>57.12</v>
      </c>
      <c r="G18" s="9">
        <v>46.85</v>
      </c>
      <c r="H18" s="9">
        <v>5.78</v>
      </c>
      <c r="I18" s="9"/>
      <c r="J18" s="9">
        <v>37.33</v>
      </c>
      <c r="K18" s="9">
        <v>70.8</v>
      </c>
      <c r="L18" s="9">
        <v>87.15</v>
      </c>
      <c r="M18" s="32">
        <f t="shared" si="0"/>
        <v>449.78999999999996</v>
      </c>
      <c r="N18" s="33">
        <f t="shared" si="2"/>
        <v>710192.0447</v>
      </c>
      <c r="O18" s="34">
        <v>0.0142</v>
      </c>
      <c r="P18" s="33">
        <f t="shared" si="3"/>
        <v>494.38152</v>
      </c>
      <c r="Q18" s="35">
        <v>784811.04</v>
      </c>
      <c r="R18" s="32">
        <f t="shared" si="4"/>
        <v>44.59152000000006</v>
      </c>
      <c r="S18" s="33">
        <f t="shared" si="1"/>
        <v>74618.99530000007</v>
      </c>
      <c r="T18" s="36">
        <v>0.013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>
      <c r="A19" s="25">
        <f t="shared" si="5"/>
        <v>13</v>
      </c>
      <c r="B19" s="18" t="s">
        <v>18</v>
      </c>
      <c r="C19" s="8">
        <v>3290.8</v>
      </c>
      <c r="D19" s="9">
        <v>80.71</v>
      </c>
      <c r="E19" s="9">
        <v>101.81</v>
      </c>
      <c r="F19" s="9">
        <v>71.06</v>
      </c>
      <c r="G19" s="9">
        <v>63.3</v>
      </c>
      <c r="H19" s="9">
        <v>8.46</v>
      </c>
      <c r="I19" s="9"/>
      <c r="J19" s="9">
        <v>45.98</v>
      </c>
      <c r="K19" s="9">
        <v>90.08</v>
      </c>
      <c r="L19" s="9">
        <v>117.57</v>
      </c>
      <c r="M19" s="32">
        <f t="shared" si="0"/>
        <v>578.97</v>
      </c>
      <c r="N19" s="33">
        <f t="shared" si="2"/>
        <v>914452.7963</v>
      </c>
      <c r="O19" s="34">
        <v>0.0156</v>
      </c>
      <c r="P19" s="33">
        <f t="shared" si="3"/>
        <v>616.03776</v>
      </c>
      <c r="Q19" s="35">
        <v>988959.9</v>
      </c>
      <c r="R19" s="32">
        <f t="shared" si="4"/>
        <v>37.06776000000002</v>
      </c>
      <c r="S19" s="33">
        <f t="shared" si="1"/>
        <v>74507.10369999998</v>
      </c>
      <c r="T19" s="36">
        <v>0.015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>
      <c r="A20" s="25">
        <f t="shared" si="5"/>
        <v>14</v>
      </c>
      <c r="B20" s="18" t="s">
        <v>8</v>
      </c>
      <c r="C20" s="8">
        <v>3354.6</v>
      </c>
      <c r="D20" s="9">
        <v>78.88</v>
      </c>
      <c r="E20" s="9">
        <v>99.17</v>
      </c>
      <c r="F20" s="9">
        <v>68.23</v>
      </c>
      <c r="G20" s="9">
        <v>54.49</v>
      </c>
      <c r="H20" s="9">
        <v>7.03</v>
      </c>
      <c r="I20" s="9"/>
      <c r="J20" s="9">
        <v>28.06</v>
      </c>
      <c r="K20" s="9">
        <v>57.9</v>
      </c>
      <c r="L20" s="9">
        <v>79.55</v>
      </c>
      <c r="M20" s="32">
        <f t="shared" si="0"/>
        <v>473.31</v>
      </c>
      <c r="N20" s="33">
        <f t="shared" si="2"/>
        <v>742155.9525</v>
      </c>
      <c r="O20" s="34">
        <v>0.0152</v>
      </c>
      <c r="P20" s="33">
        <f t="shared" si="3"/>
        <v>611.87904</v>
      </c>
      <c r="Q20" s="35">
        <v>971789.2</v>
      </c>
      <c r="R20" s="32">
        <f t="shared" si="4"/>
        <v>138.56904000000003</v>
      </c>
      <c r="S20" s="33">
        <f t="shared" si="1"/>
        <v>229633.24749999994</v>
      </c>
      <c r="T20" s="36">
        <v>0.012</v>
      </c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>
      <c r="A21" s="25">
        <f t="shared" si="5"/>
        <v>15</v>
      </c>
      <c r="B21" s="18" t="s">
        <v>9</v>
      </c>
      <c r="C21" s="8">
        <v>1319.5</v>
      </c>
      <c r="D21" s="9">
        <v>35.65</v>
      </c>
      <c r="E21" s="9">
        <v>45.63</v>
      </c>
      <c r="F21" s="9">
        <v>31</v>
      </c>
      <c r="G21" s="9">
        <v>23.02</v>
      </c>
      <c r="H21" s="9">
        <v>3.9</v>
      </c>
      <c r="I21" s="9"/>
      <c r="J21" s="9">
        <v>18.3</v>
      </c>
      <c r="K21" s="9">
        <v>39.11</v>
      </c>
      <c r="L21" s="9">
        <v>52.18</v>
      </c>
      <c r="M21" s="32">
        <f t="shared" si="0"/>
        <v>248.79000000000002</v>
      </c>
      <c r="N21" s="33">
        <f t="shared" si="2"/>
        <v>393028.7025</v>
      </c>
      <c r="O21" s="34">
        <v>0.0152</v>
      </c>
      <c r="P21" s="33">
        <f t="shared" si="3"/>
        <v>240.67680000000001</v>
      </c>
      <c r="Q21" s="35">
        <v>383083.41</v>
      </c>
      <c r="R21" s="32">
        <f t="shared" si="4"/>
        <v>-8.113200000000006</v>
      </c>
      <c r="S21" s="33">
        <f t="shared" si="1"/>
        <v>-9945.29250000004</v>
      </c>
      <c r="T21" s="36">
        <v>0.016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>
      <c r="A22" s="25">
        <f t="shared" si="5"/>
        <v>16</v>
      </c>
      <c r="B22" s="18" t="s">
        <v>19</v>
      </c>
      <c r="C22" s="8">
        <v>3288.1</v>
      </c>
      <c r="D22" s="9">
        <v>84.92</v>
      </c>
      <c r="E22" s="9">
        <v>104.98</v>
      </c>
      <c r="F22" s="9">
        <v>74.97</v>
      </c>
      <c r="G22" s="9">
        <v>61.02</v>
      </c>
      <c r="H22" s="9">
        <v>8.33</v>
      </c>
      <c r="I22" s="9"/>
      <c r="J22" s="9">
        <v>43.37</v>
      </c>
      <c r="K22" s="9">
        <v>90.65</v>
      </c>
      <c r="L22" s="9">
        <v>116.68</v>
      </c>
      <c r="M22" s="32">
        <f t="shared" si="0"/>
        <v>584.9200000000001</v>
      </c>
      <c r="N22" s="33">
        <f t="shared" si="2"/>
        <v>923134.1944</v>
      </c>
      <c r="O22" s="34">
        <v>0.0172</v>
      </c>
      <c r="P22" s="33">
        <f t="shared" si="3"/>
        <v>678.66384</v>
      </c>
      <c r="Q22" s="35">
        <v>1077352.02</v>
      </c>
      <c r="R22" s="32">
        <f t="shared" si="4"/>
        <v>93.74383999999998</v>
      </c>
      <c r="S22" s="33">
        <f t="shared" si="1"/>
        <v>154217.82559999998</v>
      </c>
      <c r="T22" s="36">
        <v>0.015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>
      <c r="A23" s="25">
        <f t="shared" si="5"/>
        <v>17</v>
      </c>
      <c r="B23" s="18" t="s">
        <v>10</v>
      </c>
      <c r="C23" s="8">
        <v>1305.6</v>
      </c>
      <c r="D23" s="9">
        <v>38.77</v>
      </c>
      <c r="E23" s="9">
        <v>48.93</v>
      </c>
      <c r="F23" s="9">
        <v>33.43</v>
      </c>
      <c r="G23" s="9">
        <v>27.82</v>
      </c>
      <c r="H23" s="9">
        <v>3.44</v>
      </c>
      <c r="I23" s="9"/>
      <c r="J23" s="9">
        <v>18.13</v>
      </c>
      <c r="K23" s="9">
        <v>33.8</v>
      </c>
      <c r="L23" s="9">
        <v>46.12</v>
      </c>
      <c r="M23" s="32">
        <f t="shared" si="0"/>
        <v>250.44</v>
      </c>
      <c r="N23" s="33">
        <f t="shared" si="2"/>
        <v>394048.22779999994</v>
      </c>
      <c r="O23" s="34">
        <v>0.0178</v>
      </c>
      <c r="P23" s="33">
        <f t="shared" si="3"/>
        <v>278.87616</v>
      </c>
      <c r="Q23" s="35">
        <v>445013.07</v>
      </c>
      <c r="R23" s="32">
        <f t="shared" si="4"/>
        <v>28.43616000000003</v>
      </c>
      <c r="S23" s="33">
        <f t="shared" si="1"/>
        <v>50964.84220000007</v>
      </c>
      <c r="T23" s="36">
        <f>M23/C23/12</f>
        <v>0.01598498774509804</v>
      </c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>
      <c r="A24" s="25">
        <f t="shared" si="5"/>
        <v>18</v>
      </c>
      <c r="B24" s="18" t="s">
        <v>20</v>
      </c>
      <c r="C24" s="8">
        <v>3349.7</v>
      </c>
      <c r="D24" s="9">
        <v>81.42</v>
      </c>
      <c r="E24" s="9">
        <v>100.75</v>
      </c>
      <c r="F24" s="9">
        <v>70.81</v>
      </c>
      <c r="G24" s="9">
        <v>54.86</v>
      </c>
      <c r="H24" s="9">
        <v>9.07</v>
      </c>
      <c r="I24" s="9"/>
      <c r="J24" s="9">
        <v>42.55</v>
      </c>
      <c r="K24" s="9">
        <v>86.54</v>
      </c>
      <c r="L24" s="9">
        <v>116.63</v>
      </c>
      <c r="M24" s="32">
        <f t="shared" si="0"/>
        <v>562.6300000000001</v>
      </c>
      <c r="N24" s="33">
        <f t="shared" si="2"/>
        <v>888547.3387</v>
      </c>
      <c r="O24" s="34">
        <v>0.0161</v>
      </c>
      <c r="P24" s="33">
        <f t="shared" si="3"/>
        <v>647.1620399999999</v>
      </c>
      <c r="Q24" s="35">
        <v>1027488.12</v>
      </c>
      <c r="R24" s="32">
        <f t="shared" si="4"/>
        <v>84.53203999999982</v>
      </c>
      <c r="S24" s="33">
        <f t="shared" si="1"/>
        <v>138940.78130000003</v>
      </c>
      <c r="T24" s="36">
        <f>M24/C24/12</f>
        <v>0.013997024609168983</v>
      </c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>
      <c r="A25" s="25">
        <f t="shared" si="5"/>
        <v>19</v>
      </c>
      <c r="B25" s="18" t="s">
        <v>11</v>
      </c>
      <c r="C25" s="8">
        <v>1330.2</v>
      </c>
      <c r="D25" s="9">
        <v>38.5</v>
      </c>
      <c r="E25" s="9">
        <v>48.38</v>
      </c>
      <c r="F25" s="9">
        <v>33.83</v>
      </c>
      <c r="G25" s="9">
        <v>25.82</v>
      </c>
      <c r="H25" s="9">
        <v>5.18</v>
      </c>
      <c r="I25" s="9"/>
      <c r="J25" s="9">
        <v>19.32</v>
      </c>
      <c r="K25" s="9">
        <v>39.17</v>
      </c>
      <c r="L25" s="9">
        <v>52.53</v>
      </c>
      <c r="M25" s="32">
        <f t="shared" si="0"/>
        <v>262.73</v>
      </c>
      <c r="N25" s="33">
        <f t="shared" si="2"/>
        <v>414441.12970000005</v>
      </c>
      <c r="O25" s="34">
        <v>0.0193</v>
      </c>
      <c r="P25" s="33">
        <f t="shared" si="3"/>
        <v>308.07432000000006</v>
      </c>
      <c r="Q25" s="35">
        <v>490473.6</v>
      </c>
      <c r="R25" s="32">
        <f t="shared" si="4"/>
        <v>45.34432000000004</v>
      </c>
      <c r="S25" s="33">
        <f t="shared" si="1"/>
        <v>76032.47029999993</v>
      </c>
      <c r="T25" s="36">
        <v>0.017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>
      <c r="A26" s="25">
        <f t="shared" si="5"/>
        <v>20</v>
      </c>
      <c r="B26" s="22" t="s">
        <v>21</v>
      </c>
      <c r="C26" s="8">
        <v>2520</v>
      </c>
      <c r="D26" s="9">
        <v>68.07</v>
      </c>
      <c r="E26" s="9">
        <v>85.65</v>
      </c>
      <c r="F26" s="9">
        <v>59.68</v>
      </c>
      <c r="G26" s="9">
        <v>52.37</v>
      </c>
      <c r="H26" s="9">
        <v>7.49</v>
      </c>
      <c r="I26" s="9"/>
      <c r="J26" s="9">
        <v>36.75</v>
      </c>
      <c r="K26" s="9">
        <v>74.53</v>
      </c>
      <c r="L26" s="9">
        <v>100.08</v>
      </c>
      <c r="M26" s="32">
        <f t="shared" si="0"/>
        <v>484.61999999999995</v>
      </c>
      <c r="N26" s="33">
        <f t="shared" si="2"/>
        <v>765310.5542</v>
      </c>
      <c r="O26" s="34">
        <v>0.0169</v>
      </c>
      <c r="P26" s="33">
        <f t="shared" si="3"/>
        <v>511.0559999999999</v>
      </c>
      <c r="Q26" s="35">
        <v>811270.23</v>
      </c>
      <c r="R26" s="32">
        <f t="shared" si="4"/>
        <v>26.43599999999998</v>
      </c>
      <c r="S26" s="33">
        <f t="shared" si="1"/>
        <v>45959.67579999997</v>
      </c>
      <c r="T26" s="36">
        <f>M26/C26/12</f>
        <v>0.016025793650793648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>
      <c r="A27" s="25">
        <f t="shared" si="5"/>
        <v>21</v>
      </c>
      <c r="B27" s="22" t="s">
        <v>12</v>
      </c>
      <c r="C27" s="8">
        <v>1583.8</v>
      </c>
      <c r="D27" s="9">
        <v>43.83</v>
      </c>
      <c r="E27" s="9">
        <v>54.06</v>
      </c>
      <c r="F27" s="9">
        <v>37.19</v>
      </c>
      <c r="G27" s="9">
        <v>31.09</v>
      </c>
      <c r="H27" s="9">
        <v>4.53</v>
      </c>
      <c r="I27" s="9"/>
      <c r="J27" s="9">
        <v>22.97</v>
      </c>
      <c r="K27" s="9">
        <v>48.07</v>
      </c>
      <c r="L27" s="9">
        <v>63.56</v>
      </c>
      <c r="M27" s="32">
        <f t="shared" si="0"/>
        <v>305.29999999999995</v>
      </c>
      <c r="N27" s="33">
        <f t="shared" si="2"/>
        <v>482316.229</v>
      </c>
      <c r="O27" s="34">
        <v>0.0182</v>
      </c>
      <c r="P27" s="33">
        <f t="shared" si="3"/>
        <v>345.90192</v>
      </c>
      <c r="Q27" s="35">
        <v>553205.45</v>
      </c>
      <c r="R27" s="32">
        <f t="shared" si="4"/>
        <v>40.601920000000064</v>
      </c>
      <c r="S27" s="33">
        <f t="shared" si="1"/>
        <v>70889.22099999996</v>
      </c>
      <c r="T27" s="36">
        <f>M27/C27/12</f>
        <v>0.016063686492402238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>
      <c r="A28" s="25">
        <f t="shared" si="5"/>
        <v>22</v>
      </c>
      <c r="B28" s="18" t="s">
        <v>13</v>
      </c>
      <c r="C28" s="8">
        <v>2992.2</v>
      </c>
      <c r="D28" s="9">
        <v>78.14</v>
      </c>
      <c r="E28" s="9">
        <v>97.72</v>
      </c>
      <c r="F28" s="9">
        <v>69.75</v>
      </c>
      <c r="G28" s="9">
        <v>58.51</v>
      </c>
      <c r="H28" s="9">
        <v>7.95</v>
      </c>
      <c r="I28" s="9"/>
      <c r="J28" s="9">
        <v>41.61</v>
      </c>
      <c r="K28" s="9">
        <v>82.36</v>
      </c>
      <c r="L28" s="9">
        <v>110.13</v>
      </c>
      <c r="M28" s="32">
        <f t="shared" si="0"/>
        <v>546.1700000000001</v>
      </c>
      <c r="N28" s="33">
        <f t="shared" si="2"/>
        <v>861979.1488999999</v>
      </c>
      <c r="O28" s="34">
        <v>0.0166</v>
      </c>
      <c r="P28" s="33">
        <f t="shared" si="3"/>
        <v>596.0462399999999</v>
      </c>
      <c r="Q28" s="35">
        <v>949221.08</v>
      </c>
      <c r="R28" s="32">
        <f t="shared" si="4"/>
        <v>49.876239999999825</v>
      </c>
      <c r="S28" s="33">
        <f t="shared" si="1"/>
        <v>87241.93110000005</v>
      </c>
      <c r="T28" s="36">
        <f>M28/C28/12</f>
        <v>0.015210937325936327</v>
      </c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>
      <c r="A29" s="25">
        <f t="shared" si="5"/>
        <v>23</v>
      </c>
      <c r="B29" s="22" t="s">
        <v>22</v>
      </c>
      <c r="C29" s="8">
        <v>3350.2</v>
      </c>
      <c r="D29" s="9">
        <v>85.58</v>
      </c>
      <c r="E29" s="9">
        <v>113.57</v>
      </c>
      <c r="F29" s="9">
        <v>80.21</v>
      </c>
      <c r="G29" s="9">
        <v>67.84</v>
      </c>
      <c r="H29" s="9">
        <v>8.56</v>
      </c>
      <c r="I29" s="9"/>
      <c r="J29" s="9">
        <v>50.12</v>
      </c>
      <c r="K29" s="9">
        <v>100.07</v>
      </c>
      <c r="L29" s="9">
        <v>131.81</v>
      </c>
      <c r="M29" s="32">
        <f t="shared" si="0"/>
        <v>637.76</v>
      </c>
      <c r="N29" s="33">
        <f t="shared" si="2"/>
        <v>1007646.9552</v>
      </c>
      <c r="O29" s="34">
        <v>0.0161</v>
      </c>
      <c r="P29" s="33">
        <f t="shared" si="3"/>
        <v>647.2586399999999</v>
      </c>
      <c r="Q29" s="35">
        <v>1030048.23</v>
      </c>
      <c r="R29" s="32">
        <f t="shared" si="4"/>
        <v>9.49863999999991</v>
      </c>
      <c r="S29" s="33">
        <f t="shared" si="1"/>
        <v>22401.274800000014</v>
      </c>
      <c r="T29" s="36">
        <v>0.016</v>
      </c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>
      <c r="A30" s="25">
        <f t="shared" si="5"/>
        <v>24</v>
      </c>
      <c r="B30" s="22" t="s">
        <v>23</v>
      </c>
      <c r="C30" s="8">
        <v>3381.1</v>
      </c>
      <c r="D30" s="9">
        <v>89.57</v>
      </c>
      <c r="E30" s="9">
        <v>112.83</v>
      </c>
      <c r="F30" s="9">
        <v>78.27</v>
      </c>
      <c r="G30" s="9">
        <v>69.33</v>
      </c>
      <c r="H30" s="9">
        <v>9.45</v>
      </c>
      <c r="I30" s="9"/>
      <c r="J30" s="9">
        <v>48.37</v>
      </c>
      <c r="K30" s="9">
        <v>96.1</v>
      </c>
      <c r="L30" s="9">
        <v>128.97</v>
      </c>
      <c r="M30" s="32">
        <f t="shared" si="0"/>
        <v>632.89</v>
      </c>
      <c r="N30" s="33">
        <f t="shared" si="2"/>
        <v>999123.5725</v>
      </c>
      <c r="O30" s="34">
        <v>0.0164</v>
      </c>
      <c r="P30" s="33">
        <f t="shared" si="3"/>
        <v>665.40048</v>
      </c>
      <c r="Q30" s="35">
        <v>1056811.36</v>
      </c>
      <c r="R30" s="32">
        <f t="shared" si="4"/>
        <v>32.51048000000003</v>
      </c>
      <c r="S30" s="33">
        <f t="shared" si="1"/>
        <v>57687.78750000009</v>
      </c>
      <c r="T30" s="36">
        <v>0.016</v>
      </c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>
      <c r="A31" s="25">
        <f t="shared" si="5"/>
        <v>25</v>
      </c>
      <c r="B31" s="22" t="s">
        <v>24</v>
      </c>
      <c r="C31" s="8">
        <v>3354.3</v>
      </c>
      <c r="D31" s="9">
        <v>77.4</v>
      </c>
      <c r="E31" s="9">
        <v>96.91</v>
      </c>
      <c r="F31" s="9">
        <v>67.26</v>
      </c>
      <c r="G31" s="9">
        <v>58.83</v>
      </c>
      <c r="H31" s="9">
        <v>8.2</v>
      </c>
      <c r="I31" s="9"/>
      <c r="J31" s="9">
        <v>41.81</v>
      </c>
      <c r="K31" s="9">
        <v>84.77</v>
      </c>
      <c r="L31" s="9">
        <v>112.9</v>
      </c>
      <c r="M31" s="32">
        <f t="shared" si="0"/>
        <v>548.0799999999999</v>
      </c>
      <c r="N31" s="33">
        <f t="shared" si="2"/>
        <v>865583.7039999999</v>
      </c>
      <c r="O31" s="34">
        <v>0.0147</v>
      </c>
      <c r="P31" s="33">
        <f t="shared" si="3"/>
        <v>591.69852</v>
      </c>
      <c r="Q31" s="35">
        <v>941340.93</v>
      </c>
      <c r="R31" s="32">
        <f t="shared" si="4"/>
        <v>43.6185200000001</v>
      </c>
      <c r="S31" s="33">
        <f t="shared" si="1"/>
        <v>75757.22600000014</v>
      </c>
      <c r="T31" s="36">
        <v>0.014</v>
      </c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s="7" customFormat="1" ht="14.25">
      <c r="A32" s="25">
        <f t="shared" si="5"/>
        <v>26</v>
      </c>
      <c r="B32" s="22" t="s">
        <v>63</v>
      </c>
      <c r="C32" s="8">
        <v>3421.6</v>
      </c>
      <c r="D32" s="9">
        <v>78.24</v>
      </c>
      <c r="E32" s="9">
        <v>97.65</v>
      </c>
      <c r="F32" s="9">
        <v>76.47</v>
      </c>
      <c r="G32" s="9">
        <v>69.51</v>
      </c>
      <c r="H32" s="9">
        <v>13.33</v>
      </c>
      <c r="I32" s="9"/>
      <c r="J32" s="9">
        <v>45.73</v>
      </c>
      <c r="K32" s="9">
        <v>85.05</v>
      </c>
      <c r="L32" s="9">
        <v>110.42</v>
      </c>
      <c r="M32" s="32">
        <f t="shared" si="0"/>
        <v>576.4</v>
      </c>
      <c r="N32" s="33">
        <f t="shared" si="2"/>
        <v>908931.084</v>
      </c>
      <c r="O32" s="34">
        <v>0.019</v>
      </c>
      <c r="P32" s="33">
        <f t="shared" si="3"/>
        <v>780.1247999999998</v>
      </c>
      <c r="Q32" s="35">
        <v>1238416.65</v>
      </c>
      <c r="R32" s="32">
        <f t="shared" si="4"/>
        <v>203.72479999999985</v>
      </c>
      <c r="S32" s="33">
        <f t="shared" si="1"/>
        <v>329485.5659999999</v>
      </c>
      <c r="T32" s="36">
        <f>M32/C32/12</f>
        <v>0.014038266697841166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>
      <c r="A33" s="25">
        <f t="shared" si="5"/>
        <v>27</v>
      </c>
      <c r="B33" s="22" t="s">
        <v>25</v>
      </c>
      <c r="C33" s="8">
        <v>3311.7</v>
      </c>
      <c r="D33" s="9">
        <v>66.41</v>
      </c>
      <c r="E33" s="9">
        <v>83.84</v>
      </c>
      <c r="F33" s="9">
        <v>57.58</v>
      </c>
      <c r="G33" s="9">
        <v>51.68</v>
      </c>
      <c r="H33" s="9">
        <v>5.67</v>
      </c>
      <c r="I33" s="9"/>
      <c r="J33" s="9">
        <v>35.23</v>
      </c>
      <c r="K33" s="9">
        <v>70.24</v>
      </c>
      <c r="L33" s="9">
        <v>93.69</v>
      </c>
      <c r="M33" s="32">
        <f t="shared" si="0"/>
        <v>464.34000000000003</v>
      </c>
      <c r="N33" s="33">
        <f t="shared" si="2"/>
        <v>732850.3426000001</v>
      </c>
      <c r="O33" s="34">
        <v>0.0139</v>
      </c>
      <c r="P33" s="33">
        <f t="shared" si="3"/>
        <v>552.39156</v>
      </c>
      <c r="Q33" s="35">
        <v>878127.28</v>
      </c>
      <c r="R33" s="32">
        <f t="shared" si="4"/>
        <v>88.05156</v>
      </c>
      <c r="S33" s="33">
        <f t="shared" si="1"/>
        <v>145276.93739999994</v>
      </c>
      <c r="T33" s="36">
        <v>0.012</v>
      </c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>
      <c r="A34" s="25">
        <f t="shared" si="5"/>
        <v>28</v>
      </c>
      <c r="B34" s="20" t="s">
        <v>26</v>
      </c>
      <c r="C34" s="8">
        <v>4825.9</v>
      </c>
      <c r="D34" s="9">
        <v>107.11</v>
      </c>
      <c r="E34" s="9">
        <v>133.51</v>
      </c>
      <c r="F34" s="9">
        <v>92.06</v>
      </c>
      <c r="G34" s="9">
        <v>77.21</v>
      </c>
      <c r="H34" s="9">
        <v>8.32</v>
      </c>
      <c r="I34" s="9"/>
      <c r="J34" s="9">
        <v>57.47</v>
      </c>
      <c r="K34" s="9">
        <v>114.38</v>
      </c>
      <c r="L34" s="9">
        <v>124.41</v>
      </c>
      <c r="M34" s="32">
        <f t="shared" si="0"/>
        <v>714.4699999999999</v>
      </c>
      <c r="N34" s="33">
        <f t="shared" si="2"/>
        <v>1126303.6006999998</v>
      </c>
      <c r="O34" s="34">
        <v>0.0148</v>
      </c>
      <c r="P34" s="33">
        <f t="shared" si="3"/>
        <v>857.0798400000001</v>
      </c>
      <c r="Q34" s="35">
        <v>1362785.23</v>
      </c>
      <c r="R34" s="32">
        <f t="shared" si="4"/>
        <v>142.6098400000002</v>
      </c>
      <c r="S34" s="33">
        <f t="shared" si="1"/>
        <v>236481.62930000015</v>
      </c>
      <c r="T34" s="36">
        <f>M34/C34/12</f>
        <v>0.012337422380626755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>
      <c r="A35" s="25">
        <f t="shared" si="5"/>
        <v>29</v>
      </c>
      <c r="B35" s="18" t="s">
        <v>14</v>
      </c>
      <c r="C35" s="8">
        <v>5118.4</v>
      </c>
      <c r="D35" s="9">
        <v>119.76</v>
      </c>
      <c r="E35" s="9">
        <v>143</v>
      </c>
      <c r="F35" s="9">
        <v>99.51</v>
      </c>
      <c r="G35" s="9">
        <v>84.13</v>
      </c>
      <c r="H35" s="9">
        <v>10.19</v>
      </c>
      <c r="I35" s="9"/>
      <c r="J35" s="9">
        <v>58.31</v>
      </c>
      <c r="K35" s="9">
        <v>90.31</v>
      </c>
      <c r="L35" s="9">
        <v>125.1</v>
      </c>
      <c r="M35" s="32">
        <f t="shared" si="0"/>
        <v>730.3100000000001</v>
      </c>
      <c r="N35" s="33">
        <f t="shared" si="2"/>
        <v>1147508.0523</v>
      </c>
      <c r="O35" s="34">
        <v>0.0142</v>
      </c>
      <c r="P35" s="33">
        <f t="shared" si="3"/>
        <v>872.17536</v>
      </c>
      <c r="Q35" s="35">
        <v>1386827.64</v>
      </c>
      <c r="R35" s="32">
        <f t="shared" si="4"/>
        <v>141.8653599999999</v>
      </c>
      <c r="S35" s="33">
        <f t="shared" si="1"/>
        <v>239319.5876999998</v>
      </c>
      <c r="T35" s="36">
        <v>0.012</v>
      </c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>
      <c r="A36" s="25">
        <f t="shared" si="5"/>
        <v>30</v>
      </c>
      <c r="B36" s="18" t="s">
        <v>27</v>
      </c>
      <c r="C36" s="8">
        <v>6001.7</v>
      </c>
      <c r="D36" s="9">
        <v>131.63</v>
      </c>
      <c r="E36" s="9">
        <v>166.78</v>
      </c>
      <c r="F36" s="9">
        <v>115.62</v>
      </c>
      <c r="G36" s="9">
        <v>103.78</v>
      </c>
      <c r="H36" s="9">
        <v>14.19</v>
      </c>
      <c r="I36" s="9"/>
      <c r="J36" s="9">
        <v>63.25</v>
      </c>
      <c r="K36" s="9">
        <v>104.9</v>
      </c>
      <c r="L36" s="9">
        <v>143.25</v>
      </c>
      <c r="M36" s="32">
        <f t="shared" si="0"/>
        <v>843.4</v>
      </c>
      <c r="N36" s="33">
        <f t="shared" si="2"/>
        <v>1324593.15</v>
      </c>
      <c r="O36" s="34">
        <v>0.0141</v>
      </c>
      <c r="P36" s="33">
        <f t="shared" si="3"/>
        <v>1015.48764</v>
      </c>
      <c r="Q36" s="35">
        <v>1612096.92</v>
      </c>
      <c r="R36" s="32">
        <f t="shared" si="4"/>
        <v>172.08764000000008</v>
      </c>
      <c r="S36" s="33">
        <f t="shared" si="1"/>
        <v>287503.77</v>
      </c>
      <c r="T36" s="36">
        <v>0.012</v>
      </c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66" ht="14.25">
      <c r="A37" s="25">
        <f t="shared" si="5"/>
        <v>31</v>
      </c>
      <c r="B37" s="18" t="s">
        <v>28</v>
      </c>
      <c r="C37" s="8">
        <v>3045.3</v>
      </c>
      <c r="D37" s="9">
        <v>74.73</v>
      </c>
      <c r="E37" s="9">
        <v>95.59</v>
      </c>
      <c r="F37" s="9">
        <v>64.96</v>
      </c>
      <c r="G37" s="9">
        <v>57.89</v>
      </c>
      <c r="H37" s="9">
        <v>7.16</v>
      </c>
      <c r="I37" s="9"/>
      <c r="J37" s="9">
        <v>38.66</v>
      </c>
      <c r="K37" s="9">
        <v>84.36</v>
      </c>
      <c r="L37" s="9">
        <v>112.96</v>
      </c>
      <c r="M37" s="32">
        <f t="shared" si="0"/>
        <v>536.3100000000001</v>
      </c>
      <c r="N37" s="33">
        <f t="shared" si="2"/>
        <v>847207.8711</v>
      </c>
      <c r="O37" s="34">
        <v>0.0163</v>
      </c>
      <c r="P37" s="33">
        <f t="shared" si="3"/>
        <v>595.66068</v>
      </c>
      <c r="Q37" s="35">
        <v>951684.58</v>
      </c>
      <c r="R37" s="32">
        <f t="shared" si="4"/>
        <v>59.3506799999999</v>
      </c>
      <c r="S37" s="33">
        <f t="shared" si="1"/>
        <v>104476.70889999997</v>
      </c>
      <c r="T37" s="36">
        <v>0.015</v>
      </c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</row>
    <row r="38" spans="1:66" ht="14.25">
      <c r="A38" s="25">
        <f t="shared" si="5"/>
        <v>32</v>
      </c>
      <c r="B38" s="18" t="s">
        <v>29</v>
      </c>
      <c r="C38" s="8">
        <v>3150.9</v>
      </c>
      <c r="D38" s="9">
        <v>74.68</v>
      </c>
      <c r="E38" s="9">
        <v>88.6</v>
      </c>
      <c r="F38" s="9">
        <v>84.71</v>
      </c>
      <c r="G38" s="9">
        <v>58.86</v>
      </c>
      <c r="H38" s="9">
        <v>10.59</v>
      </c>
      <c r="I38" s="9"/>
      <c r="J38" s="9">
        <v>38.29</v>
      </c>
      <c r="K38" s="9">
        <v>80.8</v>
      </c>
      <c r="L38" s="9">
        <v>107.76</v>
      </c>
      <c r="M38" s="32">
        <f t="shared" si="0"/>
        <v>544.2900000000001</v>
      </c>
      <c r="N38" s="33">
        <f t="shared" si="2"/>
        <v>858178.3363000001</v>
      </c>
      <c r="O38" s="34">
        <v>0.016</v>
      </c>
      <c r="P38" s="33">
        <f t="shared" si="3"/>
        <v>604.9728</v>
      </c>
      <c r="Q38" s="35">
        <v>964356.5</v>
      </c>
      <c r="R38" s="32">
        <f t="shared" si="4"/>
        <v>60.68279999999993</v>
      </c>
      <c r="S38" s="33">
        <f t="shared" si="1"/>
        <v>106178.16369999992</v>
      </c>
      <c r="T38" s="36">
        <f>M38/C38/12</f>
        <v>0.014395093465359105</v>
      </c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</row>
    <row r="39" spans="1:66" ht="14.25">
      <c r="A39" s="25">
        <f t="shared" si="5"/>
        <v>33</v>
      </c>
      <c r="B39" s="18" t="s">
        <v>30</v>
      </c>
      <c r="C39" s="8">
        <v>3329.4</v>
      </c>
      <c r="D39" s="9">
        <v>75.89</v>
      </c>
      <c r="E39" s="9">
        <v>95.6</v>
      </c>
      <c r="F39" s="9">
        <v>65.68</v>
      </c>
      <c r="G39" s="9">
        <v>50.91</v>
      </c>
      <c r="H39" s="9">
        <v>6.55</v>
      </c>
      <c r="I39" s="9"/>
      <c r="J39" s="9">
        <v>40.6</v>
      </c>
      <c r="K39" s="9">
        <v>89.16</v>
      </c>
      <c r="L39" s="9">
        <v>116.36</v>
      </c>
      <c r="M39" s="32">
        <f t="shared" si="0"/>
        <v>540.7500000000001</v>
      </c>
      <c r="N39" s="33">
        <f t="shared" si="2"/>
        <v>855280.8831000002</v>
      </c>
      <c r="O39" s="34">
        <v>0.0157</v>
      </c>
      <c r="P39" s="33">
        <f t="shared" si="3"/>
        <v>627.25896</v>
      </c>
      <c r="Q39" s="35">
        <v>996204.98</v>
      </c>
      <c r="R39" s="32">
        <f t="shared" si="4"/>
        <v>86.50895999999989</v>
      </c>
      <c r="S39" s="33">
        <f t="shared" si="1"/>
        <v>140924.09689999977</v>
      </c>
      <c r="T39" s="36">
        <v>0.014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</row>
    <row r="40" spans="1:66" ht="14.25">
      <c r="A40" s="25">
        <f t="shared" si="5"/>
        <v>34</v>
      </c>
      <c r="B40" s="18" t="s">
        <v>32</v>
      </c>
      <c r="C40" s="8">
        <v>2877.5</v>
      </c>
      <c r="D40" s="11">
        <v>99.11</v>
      </c>
      <c r="E40" s="11">
        <v>124.3</v>
      </c>
      <c r="F40" s="11">
        <v>85.98</v>
      </c>
      <c r="G40" s="11">
        <v>75.55</v>
      </c>
      <c r="H40" s="11">
        <v>9.96</v>
      </c>
      <c r="I40" s="11"/>
      <c r="J40" s="11">
        <v>49.31</v>
      </c>
      <c r="K40" s="11">
        <v>76.73</v>
      </c>
      <c r="L40" s="11">
        <v>97.37</v>
      </c>
      <c r="M40" s="32">
        <f t="shared" si="0"/>
        <v>618.31</v>
      </c>
      <c r="N40" s="33">
        <f t="shared" si="2"/>
        <v>970448.7045</v>
      </c>
      <c r="O40" s="34">
        <v>0.0181</v>
      </c>
      <c r="P40" s="33">
        <f t="shared" si="3"/>
        <v>624.993</v>
      </c>
      <c r="Q40" s="35">
        <v>991108.28</v>
      </c>
      <c r="R40" s="32">
        <f t="shared" si="4"/>
        <v>6.683000000000106</v>
      </c>
      <c r="S40" s="33">
        <f t="shared" si="1"/>
        <v>20659.575500000035</v>
      </c>
      <c r="T40" s="36">
        <v>0.018</v>
      </c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</row>
    <row r="41" spans="1:66" ht="14.25">
      <c r="A41" s="25">
        <f t="shared" si="5"/>
        <v>35</v>
      </c>
      <c r="B41" s="19" t="s">
        <v>31</v>
      </c>
      <c r="C41" s="10">
        <v>4032.4</v>
      </c>
      <c r="D41" s="9">
        <v>107.71</v>
      </c>
      <c r="E41" s="9">
        <v>131.33</v>
      </c>
      <c r="F41" s="9">
        <v>94.51</v>
      </c>
      <c r="G41" s="9">
        <v>85.44</v>
      </c>
      <c r="H41" s="9">
        <v>13.66</v>
      </c>
      <c r="I41" s="9"/>
      <c r="J41" s="9">
        <v>59.23</v>
      </c>
      <c r="K41" s="9">
        <v>119.4</v>
      </c>
      <c r="L41" s="9">
        <v>144.85</v>
      </c>
      <c r="M41" s="32">
        <f t="shared" si="0"/>
        <v>756.1300000000001</v>
      </c>
      <c r="N41" s="33">
        <f t="shared" si="2"/>
        <v>1193263.9225</v>
      </c>
      <c r="O41" s="34">
        <v>0.0167</v>
      </c>
      <c r="P41" s="33">
        <f t="shared" si="3"/>
        <v>808.0929600000001</v>
      </c>
      <c r="Q41" s="35">
        <v>1282815.24</v>
      </c>
      <c r="R41" s="32">
        <f t="shared" si="4"/>
        <v>51.96295999999995</v>
      </c>
      <c r="S41" s="33">
        <f t="shared" si="1"/>
        <v>89551.31749999989</v>
      </c>
      <c r="T41" s="36">
        <v>0.016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</row>
    <row r="42" spans="1:66" ht="15" customHeight="1">
      <c r="A42" s="25">
        <f t="shared" si="5"/>
        <v>36</v>
      </c>
      <c r="B42" s="18" t="s">
        <v>45</v>
      </c>
      <c r="C42" s="10">
        <v>2364.5</v>
      </c>
      <c r="D42" s="9">
        <v>43.46</v>
      </c>
      <c r="E42" s="9">
        <v>56.82</v>
      </c>
      <c r="F42" s="9">
        <v>37.78</v>
      </c>
      <c r="G42" s="9">
        <v>30.78</v>
      </c>
      <c r="H42" s="9">
        <v>3.45</v>
      </c>
      <c r="I42" s="9"/>
      <c r="J42" s="9">
        <v>18.99</v>
      </c>
      <c r="K42" s="9">
        <v>42.57</v>
      </c>
      <c r="L42" s="9">
        <v>60.02</v>
      </c>
      <c r="M42" s="32">
        <f t="shared" si="0"/>
        <v>293.87</v>
      </c>
      <c r="N42" s="33">
        <f t="shared" si="2"/>
        <v>463226.4403</v>
      </c>
      <c r="O42" s="34">
        <v>0.01</v>
      </c>
      <c r="P42" s="33">
        <f t="shared" si="3"/>
        <v>283.74</v>
      </c>
      <c r="Q42" s="35">
        <v>450426.12</v>
      </c>
      <c r="R42" s="32">
        <f t="shared" si="4"/>
        <v>-10.129999999999995</v>
      </c>
      <c r="S42" s="33">
        <f t="shared" si="1"/>
        <v>-12800.320300000021</v>
      </c>
      <c r="T42" s="36">
        <f>M42/C42/12</f>
        <v>0.010357016987382816</v>
      </c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</row>
    <row r="43" spans="1:66" ht="15" customHeight="1">
      <c r="A43" s="25">
        <f t="shared" si="5"/>
        <v>37</v>
      </c>
      <c r="B43" s="18" t="s">
        <v>67</v>
      </c>
      <c r="C43" s="10">
        <v>11639.3</v>
      </c>
      <c r="D43" s="9"/>
      <c r="E43" s="9"/>
      <c r="F43" s="9"/>
      <c r="G43" s="9"/>
      <c r="H43" s="9"/>
      <c r="I43" s="9"/>
      <c r="J43" s="9">
        <v>142.12</v>
      </c>
      <c r="K43" s="9">
        <v>292.11</v>
      </c>
      <c r="L43" s="9">
        <v>409.77</v>
      </c>
      <c r="M43" s="32">
        <f t="shared" si="0"/>
        <v>844</v>
      </c>
      <c r="N43" s="33">
        <f t="shared" si="2"/>
        <v>1394414.6</v>
      </c>
      <c r="O43" s="34">
        <v>0.016</v>
      </c>
      <c r="P43" s="33">
        <f>O43*C43*5</f>
        <v>931.1439999999999</v>
      </c>
      <c r="Q43" s="35">
        <v>1538387.05</v>
      </c>
      <c r="R43" s="32">
        <f t="shared" si="4"/>
        <v>87.14399999999989</v>
      </c>
      <c r="S43" s="33">
        <f t="shared" si="1"/>
        <v>143972.44999999995</v>
      </c>
      <c r="T43" s="36">
        <v>0.016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</row>
    <row r="44" spans="1:66" ht="15" customHeight="1">
      <c r="A44" s="25">
        <f t="shared" si="5"/>
        <v>38</v>
      </c>
      <c r="B44" s="18" t="s">
        <v>68</v>
      </c>
      <c r="C44" s="10">
        <v>3672.8</v>
      </c>
      <c r="D44" s="9"/>
      <c r="E44" s="9"/>
      <c r="F44" s="9"/>
      <c r="G44" s="9"/>
      <c r="H44" s="9"/>
      <c r="I44" s="9"/>
      <c r="J44" s="9">
        <v>35.26</v>
      </c>
      <c r="K44" s="9">
        <v>75.25</v>
      </c>
      <c r="L44" s="9">
        <v>108.1</v>
      </c>
      <c r="M44" s="32">
        <f t="shared" si="0"/>
        <v>218.60999999999999</v>
      </c>
      <c r="N44" s="33">
        <f t="shared" si="2"/>
        <v>361176.5115</v>
      </c>
      <c r="O44" s="34">
        <v>0.014</v>
      </c>
      <c r="P44" s="33">
        <f>O44*C44*6</f>
        <v>308.51520000000005</v>
      </c>
      <c r="Q44" s="35">
        <v>588013.18</v>
      </c>
      <c r="R44" s="32">
        <f t="shared" si="4"/>
        <v>89.90520000000006</v>
      </c>
      <c r="S44" s="33">
        <f t="shared" si="1"/>
        <v>226836.66850000003</v>
      </c>
      <c r="T44" s="36">
        <v>0.014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</row>
    <row r="45" spans="1:66" ht="15" customHeight="1">
      <c r="A45" s="25">
        <f t="shared" si="5"/>
        <v>39</v>
      </c>
      <c r="B45" s="18" t="s">
        <v>46</v>
      </c>
      <c r="C45" s="12">
        <v>2542.3</v>
      </c>
      <c r="D45" s="13">
        <v>75.88</v>
      </c>
      <c r="E45" s="13">
        <v>95.93</v>
      </c>
      <c r="F45" s="13">
        <v>66.4</v>
      </c>
      <c r="G45" s="13">
        <v>51.34</v>
      </c>
      <c r="H45" s="13">
        <v>8.84</v>
      </c>
      <c r="I45" s="13"/>
      <c r="J45" s="14">
        <v>41.72</v>
      </c>
      <c r="K45" s="15">
        <v>87.75</v>
      </c>
      <c r="L45" s="15">
        <v>78.78</v>
      </c>
      <c r="M45" s="32">
        <f t="shared" si="0"/>
        <v>506.64</v>
      </c>
      <c r="N45" s="33">
        <f t="shared" si="2"/>
        <v>798439.5778000001</v>
      </c>
      <c r="O45" s="34">
        <v>0.0147</v>
      </c>
      <c r="P45" s="33">
        <f>O45*C45*12</f>
        <v>448.46172</v>
      </c>
      <c r="Q45" s="35">
        <v>711914.88</v>
      </c>
      <c r="R45" s="32">
        <f t="shared" si="4"/>
        <v>-58.17827999999997</v>
      </c>
      <c r="S45" s="33">
        <f t="shared" si="1"/>
        <v>-86524.69780000008</v>
      </c>
      <c r="T45" s="36">
        <v>0.017</v>
      </c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</row>
    <row r="46" spans="1:66" ht="15" customHeight="1">
      <c r="A46" s="25">
        <f t="shared" si="5"/>
        <v>40</v>
      </c>
      <c r="B46" s="23" t="s">
        <v>47</v>
      </c>
      <c r="C46" s="16">
        <v>1295.8</v>
      </c>
      <c r="D46" s="17">
        <v>35.53</v>
      </c>
      <c r="E46" s="17">
        <v>50.81</v>
      </c>
      <c r="F46" s="17">
        <v>38.05</v>
      </c>
      <c r="G46" s="17">
        <v>28.59</v>
      </c>
      <c r="H46" s="17">
        <v>4.27</v>
      </c>
      <c r="I46" s="17"/>
      <c r="J46" s="14">
        <v>19.72</v>
      </c>
      <c r="K46" s="15">
        <v>40.14</v>
      </c>
      <c r="L46" s="15">
        <v>36.29</v>
      </c>
      <c r="M46" s="32">
        <f t="shared" si="0"/>
        <v>253.4</v>
      </c>
      <c r="N46" s="33">
        <f t="shared" si="2"/>
        <v>398309.80500000005</v>
      </c>
      <c r="O46" s="34">
        <v>0.014</v>
      </c>
      <c r="P46" s="33">
        <f aca="true" t="shared" si="6" ref="P46:P55">O46*C46*12</f>
        <v>217.69440000000003</v>
      </c>
      <c r="Q46" s="35">
        <v>345976</v>
      </c>
      <c r="R46" s="32">
        <f t="shared" si="4"/>
        <v>-35.705599999999976</v>
      </c>
      <c r="S46" s="33">
        <f t="shared" si="1"/>
        <v>-52333.80500000005</v>
      </c>
      <c r="T46" s="36">
        <f>M46/C46/12</f>
        <v>0.016296239131553224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</row>
    <row r="47" spans="1:66" ht="15" customHeight="1">
      <c r="A47" s="25">
        <f t="shared" si="5"/>
        <v>41</v>
      </c>
      <c r="B47" s="23" t="s">
        <v>48</v>
      </c>
      <c r="C47" s="16">
        <v>1306.5</v>
      </c>
      <c r="D47" s="17">
        <v>31.71</v>
      </c>
      <c r="E47" s="17">
        <v>39.84</v>
      </c>
      <c r="F47" s="17">
        <v>29.1</v>
      </c>
      <c r="G47" s="17">
        <v>25.01</v>
      </c>
      <c r="H47" s="17">
        <v>4.2</v>
      </c>
      <c r="I47" s="17"/>
      <c r="J47" s="14">
        <v>15.68</v>
      </c>
      <c r="K47" s="15">
        <v>33.07</v>
      </c>
      <c r="L47" s="15">
        <v>41.54</v>
      </c>
      <c r="M47" s="32">
        <f t="shared" si="0"/>
        <v>220.15</v>
      </c>
      <c r="N47" s="33">
        <f t="shared" si="2"/>
        <v>346919.5357</v>
      </c>
      <c r="O47" s="34">
        <v>0.0149</v>
      </c>
      <c r="P47" s="33">
        <f t="shared" si="6"/>
        <v>233.6022</v>
      </c>
      <c r="Q47" s="35">
        <v>372425.77</v>
      </c>
      <c r="R47" s="32">
        <f t="shared" si="4"/>
        <v>13.452200000000005</v>
      </c>
      <c r="S47" s="33">
        <f t="shared" si="1"/>
        <v>25506.23430000001</v>
      </c>
      <c r="T47" s="36">
        <f>M47/C47/12</f>
        <v>0.014041969638984566</v>
      </c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</row>
    <row r="48" spans="1:66" ht="15" customHeight="1">
      <c r="A48" s="25">
        <f t="shared" si="5"/>
        <v>42</v>
      </c>
      <c r="B48" s="23" t="s">
        <v>49</v>
      </c>
      <c r="C48" s="16">
        <v>1277.5</v>
      </c>
      <c r="D48" s="17">
        <v>34.85</v>
      </c>
      <c r="E48" s="17">
        <v>43.84</v>
      </c>
      <c r="F48" s="17">
        <v>31.95</v>
      </c>
      <c r="G48" s="17">
        <v>27.23</v>
      </c>
      <c r="H48" s="17">
        <v>4.56</v>
      </c>
      <c r="I48" s="17"/>
      <c r="J48" s="14">
        <v>20.99</v>
      </c>
      <c r="K48" s="15">
        <v>42.99</v>
      </c>
      <c r="L48" s="15">
        <v>47.85</v>
      </c>
      <c r="M48" s="32">
        <f t="shared" si="0"/>
        <v>254.26000000000002</v>
      </c>
      <c r="N48" s="33">
        <f t="shared" si="2"/>
        <v>401648.06560000003</v>
      </c>
      <c r="O48" s="34">
        <v>0.0176</v>
      </c>
      <c r="P48" s="33">
        <f t="shared" si="6"/>
        <v>269.808</v>
      </c>
      <c r="Q48" s="35">
        <v>428301.6</v>
      </c>
      <c r="R48" s="32">
        <f t="shared" si="4"/>
        <v>15.547999999999973</v>
      </c>
      <c r="S48" s="33">
        <f t="shared" si="1"/>
        <v>26653.534399999946</v>
      </c>
      <c r="T48" s="36">
        <v>0.017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</row>
    <row r="49" spans="1:66" ht="15" customHeight="1">
      <c r="A49" s="25">
        <f t="shared" si="5"/>
        <v>43</v>
      </c>
      <c r="B49" s="23" t="s">
        <v>50</v>
      </c>
      <c r="C49" s="16">
        <v>6381.2</v>
      </c>
      <c r="D49" s="17">
        <v>164.8</v>
      </c>
      <c r="E49" s="17">
        <v>206.26</v>
      </c>
      <c r="F49" s="17">
        <v>149.11</v>
      </c>
      <c r="G49" s="17">
        <v>107.83</v>
      </c>
      <c r="H49" s="17">
        <v>18.69</v>
      </c>
      <c r="I49" s="17"/>
      <c r="J49" s="14">
        <v>87.91</v>
      </c>
      <c r="K49" s="15">
        <v>134.65</v>
      </c>
      <c r="L49" s="14">
        <v>169.15</v>
      </c>
      <c r="M49" s="32">
        <f t="shared" si="0"/>
        <v>1038.4</v>
      </c>
      <c r="N49" s="33">
        <f t="shared" si="2"/>
        <v>1631923.8078000003</v>
      </c>
      <c r="O49" s="34">
        <v>0.0152</v>
      </c>
      <c r="P49" s="33">
        <f t="shared" si="6"/>
        <v>1163.93088</v>
      </c>
      <c r="Q49" s="35">
        <v>1865023.58</v>
      </c>
      <c r="R49" s="32">
        <f t="shared" si="4"/>
        <v>125.5308799999998</v>
      </c>
      <c r="S49" s="33">
        <f t="shared" si="1"/>
        <v>233099.77219999977</v>
      </c>
      <c r="T49" s="36">
        <v>0.014</v>
      </c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</row>
    <row r="50" spans="1:66" ht="15" customHeight="1">
      <c r="A50" s="25">
        <f t="shared" si="5"/>
        <v>44</v>
      </c>
      <c r="B50" s="23" t="s">
        <v>51</v>
      </c>
      <c r="C50" s="16">
        <v>871.1</v>
      </c>
      <c r="D50" s="17">
        <v>29.15</v>
      </c>
      <c r="E50" s="17">
        <v>36.49</v>
      </c>
      <c r="F50" s="17">
        <v>25.18</v>
      </c>
      <c r="G50" s="17">
        <v>21</v>
      </c>
      <c r="H50" s="17">
        <v>3.8</v>
      </c>
      <c r="I50" s="17"/>
      <c r="J50" s="14">
        <v>16.24</v>
      </c>
      <c r="K50" s="15">
        <v>33.32</v>
      </c>
      <c r="L50" s="15">
        <v>29.46</v>
      </c>
      <c r="M50" s="32">
        <f t="shared" si="0"/>
        <v>194.64</v>
      </c>
      <c r="N50" s="33">
        <f t="shared" si="2"/>
        <v>306615.5604</v>
      </c>
      <c r="O50" s="34">
        <v>0.0177</v>
      </c>
      <c r="P50" s="33">
        <f t="shared" si="6"/>
        <v>185.02164000000002</v>
      </c>
      <c r="Q50" s="35">
        <v>295969.44</v>
      </c>
      <c r="R50" s="32">
        <f t="shared" si="4"/>
        <v>-9.618359999999967</v>
      </c>
      <c r="S50" s="33">
        <f t="shared" si="1"/>
        <v>-10646.120400000014</v>
      </c>
      <c r="T50" s="36">
        <v>0.019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</row>
    <row r="51" spans="1:66" ht="15" customHeight="1">
      <c r="A51" s="25">
        <f t="shared" si="5"/>
        <v>45</v>
      </c>
      <c r="B51" s="23" t="s">
        <v>52</v>
      </c>
      <c r="C51" s="16">
        <v>1109.7</v>
      </c>
      <c r="D51" s="17">
        <v>34.74</v>
      </c>
      <c r="E51" s="17">
        <v>43.04</v>
      </c>
      <c r="F51" s="17">
        <v>30.84</v>
      </c>
      <c r="G51" s="17">
        <v>24.35</v>
      </c>
      <c r="H51" s="17">
        <v>5.25</v>
      </c>
      <c r="I51" s="17"/>
      <c r="J51" s="14">
        <v>17.9</v>
      </c>
      <c r="K51" s="15">
        <v>35.92</v>
      </c>
      <c r="L51" s="14">
        <v>34.78</v>
      </c>
      <c r="M51" s="32">
        <f t="shared" si="0"/>
        <v>226.82000000000002</v>
      </c>
      <c r="N51" s="33">
        <f t="shared" si="2"/>
        <v>356857.7594</v>
      </c>
      <c r="O51" s="34">
        <v>0.0164</v>
      </c>
      <c r="P51" s="33">
        <f t="shared" si="6"/>
        <v>218.38896000000003</v>
      </c>
      <c r="Q51" s="35">
        <v>351246.11</v>
      </c>
      <c r="R51" s="32">
        <f t="shared" si="4"/>
        <v>-8.431039999999996</v>
      </c>
      <c r="S51" s="33">
        <f t="shared" si="1"/>
        <v>-5611.649399999995</v>
      </c>
      <c r="T51" s="36">
        <f>M51/C51/12</f>
        <v>0.017033132077738728</v>
      </c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</row>
    <row r="52" spans="1:66" ht="15" customHeight="1">
      <c r="A52" s="25">
        <f t="shared" si="5"/>
        <v>46</v>
      </c>
      <c r="B52" s="23" t="s">
        <v>53</v>
      </c>
      <c r="C52" s="16">
        <v>695.7</v>
      </c>
      <c r="D52" s="17">
        <v>18.99</v>
      </c>
      <c r="E52" s="17">
        <v>23.13</v>
      </c>
      <c r="F52" s="17">
        <v>16.74</v>
      </c>
      <c r="G52" s="17">
        <v>13.89</v>
      </c>
      <c r="H52" s="17">
        <v>3.21</v>
      </c>
      <c r="I52" s="17"/>
      <c r="J52" s="14">
        <v>8.59</v>
      </c>
      <c r="K52" s="15">
        <v>17.74</v>
      </c>
      <c r="L52" s="14">
        <v>25.03</v>
      </c>
      <c r="M52" s="32">
        <f t="shared" si="0"/>
        <v>127.32</v>
      </c>
      <c r="N52" s="33">
        <f t="shared" si="2"/>
        <v>200524.0332</v>
      </c>
      <c r="O52" s="34">
        <v>0.0172</v>
      </c>
      <c r="P52" s="33">
        <f t="shared" si="6"/>
        <v>143.59248000000002</v>
      </c>
      <c r="Q52" s="35">
        <v>228143.57</v>
      </c>
      <c r="R52" s="32">
        <f t="shared" si="4"/>
        <v>16.27248000000003</v>
      </c>
      <c r="S52" s="33">
        <f t="shared" si="1"/>
        <v>27619.5368</v>
      </c>
      <c r="T52" s="36">
        <f>M52/C52/12</f>
        <v>0.015250826505677733</v>
      </c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</row>
    <row r="53" spans="1:66" ht="15" customHeight="1">
      <c r="A53" s="25">
        <f t="shared" si="5"/>
        <v>47</v>
      </c>
      <c r="B53" s="23" t="s">
        <v>54</v>
      </c>
      <c r="C53" s="16">
        <v>3206.5</v>
      </c>
      <c r="D53" s="17">
        <v>64.29</v>
      </c>
      <c r="E53" s="17">
        <v>80.08</v>
      </c>
      <c r="F53" s="17">
        <v>57.11</v>
      </c>
      <c r="G53" s="17">
        <v>46.01</v>
      </c>
      <c r="H53" s="17">
        <v>7.61</v>
      </c>
      <c r="I53" s="17"/>
      <c r="J53" s="15">
        <v>33.08</v>
      </c>
      <c r="K53" s="15">
        <v>64.81</v>
      </c>
      <c r="L53" s="14">
        <v>84.85</v>
      </c>
      <c r="M53" s="32">
        <f t="shared" si="0"/>
        <v>437.84000000000003</v>
      </c>
      <c r="N53" s="33">
        <f t="shared" si="2"/>
        <v>690372.518</v>
      </c>
      <c r="O53" s="34">
        <v>0.0126</v>
      </c>
      <c r="P53" s="33">
        <f t="shared" si="6"/>
        <v>484.8228</v>
      </c>
      <c r="Q53" s="35">
        <v>771589.9</v>
      </c>
      <c r="R53" s="32">
        <f t="shared" si="4"/>
        <v>46.98279999999994</v>
      </c>
      <c r="S53" s="33">
        <f t="shared" si="1"/>
        <v>81217.38199999998</v>
      </c>
      <c r="T53" s="36">
        <f>M53/C53/12</f>
        <v>0.011378969800925204</v>
      </c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</row>
    <row r="54" spans="1:66" ht="15" customHeight="1">
      <c r="A54" s="25">
        <f t="shared" si="5"/>
        <v>48</v>
      </c>
      <c r="B54" s="23" t="s">
        <v>55</v>
      </c>
      <c r="C54" s="16">
        <v>3397.3</v>
      </c>
      <c r="D54" s="17">
        <v>91.91</v>
      </c>
      <c r="E54" s="17">
        <v>113.28</v>
      </c>
      <c r="F54" s="17">
        <v>84.69</v>
      </c>
      <c r="G54" s="17">
        <v>67.01</v>
      </c>
      <c r="H54" s="17">
        <v>10.32</v>
      </c>
      <c r="I54" s="17"/>
      <c r="J54" s="14">
        <v>46.22</v>
      </c>
      <c r="K54" s="15">
        <v>112.46</v>
      </c>
      <c r="L54" s="14">
        <v>127.63</v>
      </c>
      <c r="M54" s="32">
        <f t="shared" si="0"/>
        <v>653.52</v>
      </c>
      <c r="N54" s="33">
        <f t="shared" si="2"/>
        <v>1032203.4382</v>
      </c>
      <c r="O54" s="34">
        <v>0.0183</v>
      </c>
      <c r="P54" s="33">
        <f t="shared" si="6"/>
        <v>746.04708</v>
      </c>
      <c r="Q54" s="35">
        <v>1188969.81</v>
      </c>
      <c r="R54" s="32">
        <f t="shared" si="4"/>
        <v>92.52708000000007</v>
      </c>
      <c r="S54" s="33">
        <f t="shared" si="1"/>
        <v>156766.37180000008</v>
      </c>
      <c r="T54" s="36">
        <f>M54/C54/12</f>
        <v>0.016030377064139168</v>
      </c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</row>
    <row r="55" spans="1:66" s="7" customFormat="1" ht="15" customHeight="1">
      <c r="A55" s="25">
        <f t="shared" si="5"/>
        <v>49</v>
      </c>
      <c r="B55" s="23" t="s">
        <v>64</v>
      </c>
      <c r="C55" s="16">
        <v>1520.5</v>
      </c>
      <c r="D55" s="17">
        <v>49.64</v>
      </c>
      <c r="E55" s="17">
        <v>64.27</v>
      </c>
      <c r="F55" s="17">
        <v>43.97</v>
      </c>
      <c r="G55" s="17">
        <v>38.48</v>
      </c>
      <c r="H55" s="17">
        <v>10.29</v>
      </c>
      <c r="I55" s="17"/>
      <c r="J55" s="14">
        <v>23.59</v>
      </c>
      <c r="K55" s="15">
        <v>47.45</v>
      </c>
      <c r="L55" s="14">
        <v>68.68</v>
      </c>
      <c r="M55" s="32">
        <f t="shared" si="0"/>
        <v>346.37</v>
      </c>
      <c r="N55" s="33">
        <f t="shared" si="2"/>
        <v>545518.8185</v>
      </c>
      <c r="O55" s="34">
        <v>0.019</v>
      </c>
      <c r="P55" s="33">
        <f t="shared" si="6"/>
        <v>346.674</v>
      </c>
      <c r="Q55" s="35">
        <v>546463.68</v>
      </c>
      <c r="R55" s="32">
        <f t="shared" si="4"/>
        <v>0.3039999999999736</v>
      </c>
      <c r="S55" s="33">
        <f t="shared" si="1"/>
        <v>944.8614999999991</v>
      </c>
      <c r="T55" s="36">
        <f>M55/C55/12</f>
        <v>0.018983338813986627</v>
      </c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</row>
    <row r="56" spans="1:66" s="7" customFormat="1" ht="15" customHeight="1">
      <c r="A56" s="46">
        <v>50</v>
      </c>
      <c r="B56" s="23" t="s">
        <v>72</v>
      </c>
      <c r="C56" s="16"/>
      <c r="D56" s="17"/>
      <c r="E56" s="17"/>
      <c r="F56" s="17"/>
      <c r="G56" s="17"/>
      <c r="H56" s="17"/>
      <c r="I56" s="17"/>
      <c r="J56" s="14"/>
      <c r="K56" s="15"/>
      <c r="L56" s="14"/>
      <c r="M56" s="32"/>
      <c r="N56" s="33"/>
      <c r="O56" s="34"/>
      <c r="P56" s="33"/>
      <c r="Q56" s="35"/>
      <c r="R56" s="32"/>
      <c r="S56" s="33"/>
      <c r="T56" s="36">
        <v>0.0173</v>
      </c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</row>
    <row r="57" spans="1:66" ht="14.25">
      <c r="A57" s="50">
        <v>51</v>
      </c>
      <c r="B57" s="47" t="s">
        <v>73</v>
      </c>
      <c r="C57" s="9">
        <f aca="true" t="shared" si="7" ref="C57:H57">SUM(C7:C55)</f>
        <v>154271.6</v>
      </c>
      <c r="D57" s="33">
        <f t="shared" si="7"/>
        <v>3419.67</v>
      </c>
      <c r="E57" s="33">
        <f t="shared" si="7"/>
        <v>4296.760000000001</v>
      </c>
      <c r="F57" s="38">
        <f t="shared" si="7"/>
        <v>3017.01</v>
      </c>
      <c r="G57" s="38">
        <f t="shared" si="7"/>
        <v>2522.5600000000004</v>
      </c>
      <c r="H57" s="9">
        <f t="shared" si="7"/>
        <v>377.31999999999994</v>
      </c>
      <c r="I57" s="9">
        <f aca="true" t="shared" si="8" ref="I57:N57">SUM(I7:I55)</f>
        <v>0</v>
      </c>
      <c r="J57" s="38">
        <f t="shared" si="8"/>
        <v>1941.75</v>
      </c>
      <c r="K57" s="38">
        <f t="shared" si="8"/>
        <v>3834.25</v>
      </c>
      <c r="L57" s="38">
        <f t="shared" si="8"/>
        <v>4964.82</v>
      </c>
      <c r="M57" s="32">
        <f t="shared" si="8"/>
        <v>24374.14</v>
      </c>
      <c r="N57" s="33">
        <f t="shared" si="8"/>
        <v>38505856.459400006</v>
      </c>
      <c r="O57" s="32"/>
      <c r="P57" s="33">
        <f>SUM(P7:P55)</f>
        <v>27237.38332</v>
      </c>
      <c r="Q57" s="35">
        <f>SUM(Q7:Q55)</f>
        <v>43464025.669999994</v>
      </c>
      <c r="R57" s="32">
        <f>P57-M57</f>
        <v>2863.2433200000014</v>
      </c>
      <c r="S57" s="39">
        <f t="shared" si="1"/>
        <v>4958169.210599989</v>
      </c>
      <c r="T57" s="36">
        <v>0.023</v>
      </c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</row>
    <row r="58" spans="1:66" ht="14.25">
      <c r="A58" s="50">
        <v>52</v>
      </c>
      <c r="B58" s="47" t="s">
        <v>74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41"/>
      <c r="R58" s="29"/>
      <c r="S58" s="29"/>
      <c r="T58" s="36">
        <v>0.023</v>
      </c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</row>
    <row r="59" spans="1:66" ht="14.25">
      <c r="A59" s="50">
        <v>53</v>
      </c>
      <c r="B59" s="47" t="s">
        <v>75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41"/>
      <c r="R59" s="29"/>
      <c r="S59" s="29"/>
      <c r="T59" s="36">
        <v>0.023</v>
      </c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</row>
    <row r="60" spans="1:66" ht="14.25">
      <c r="A60" s="50">
        <v>54</v>
      </c>
      <c r="B60" s="47" t="s">
        <v>121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41"/>
      <c r="R60" s="29"/>
      <c r="S60" s="29"/>
      <c r="T60" s="36">
        <v>0.023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</row>
    <row r="61" spans="1:66" ht="14.25">
      <c r="A61" s="50">
        <v>55</v>
      </c>
      <c r="B61" s="47" t="s">
        <v>76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41"/>
      <c r="R61" s="29"/>
      <c r="S61" s="29"/>
      <c r="T61" s="36">
        <v>0.023</v>
      </c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</row>
    <row r="62" spans="1:20" ht="14.25">
      <c r="A62" s="50">
        <v>56</v>
      </c>
      <c r="B62" s="47" t="s">
        <v>77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41"/>
      <c r="R62" s="29"/>
      <c r="S62" s="29"/>
      <c r="T62" s="36">
        <v>0.023</v>
      </c>
    </row>
    <row r="63" spans="1:20" ht="14.25">
      <c r="A63" s="50">
        <v>57</v>
      </c>
      <c r="B63" s="47" t="s">
        <v>78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41"/>
      <c r="R63" s="29"/>
      <c r="S63" s="29"/>
      <c r="T63" s="42">
        <v>0.032</v>
      </c>
    </row>
    <row r="64" spans="1:20" ht="14.25">
      <c r="A64" s="50">
        <v>58</v>
      </c>
      <c r="B64" s="47" t="s">
        <v>79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48"/>
      <c r="R64" s="29"/>
      <c r="S64" s="29"/>
      <c r="T64" s="42">
        <v>0.032</v>
      </c>
    </row>
    <row r="65" spans="1:20" ht="14.25">
      <c r="A65" s="50">
        <v>59</v>
      </c>
      <c r="B65" s="47" t="s">
        <v>80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48"/>
      <c r="R65" s="29"/>
      <c r="S65" s="29"/>
      <c r="T65" s="42">
        <v>0.032</v>
      </c>
    </row>
    <row r="66" spans="1:20" ht="14.25">
      <c r="A66" s="50">
        <v>60</v>
      </c>
      <c r="B66" s="40" t="s">
        <v>81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48"/>
      <c r="R66" s="29"/>
      <c r="S66" s="29"/>
      <c r="T66" s="36">
        <v>0.023</v>
      </c>
    </row>
    <row r="67" spans="1:20" ht="14.25">
      <c r="A67" s="50">
        <v>61</v>
      </c>
      <c r="B67" s="40" t="s">
        <v>82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48"/>
      <c r="R67" s="29"/>
      <c r="S67" s="29"/>
      <c r="T67" s="36">
        <v>0.023</v>
      </c>
    </row>
    <row r="68" spans="1:20" ht="14.25">
      <c r="A68" s="50">
        <v>62</v>
      </c>
      <c r="B68" s="40" t="s">
        <v>83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48"/>
      <c r="R68" s="29"/>
      <c r="S68" s="29"/>
      <c r="T68" s="36">
        <v>0.023</v>
      </c>
    </row>
    <row r="69" spans="1:20" ht="14.25">
      <c r="A69" s="50">
        <v>63</v>
      </c>
      <c r="B69" s="40" t="s">
        <v>84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6">
        <v>0.023</v>
      </c>
    </row>
    <row r="70" spans="1:20" ht="14.25">
      <c r="A70" s="50">
        <v>64</v>
      </c>
      <c r="B70" s="40" t="s">
        <v>85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36">
        <v>0.023</v>
      </c>
    </row>
    <row r="71" spans="1:20" ht="14.25">
      <c r="A71" s="50">
        <v>65</v>
      </c>
      <c r="B71" s="40" t="s">
        <v>86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42">
        <v>0.023</v>
      </c>
    </row>
    <row r="72" spans="1:20" ht="14.25">
      <c r="A72" s="50">
        <v>66</v>
      </c>
      <c r="B72" s="40" t="s">
        <v>87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42">
        <v>0.023</v>
      </c>
    </row>
    <row r="73" spans="1:20" ht="14.25">
      <c r="A73" s="50">
        <v>67</v>
      </c>
      <c r="B73" s="40" t="s">
        <v>88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42">
        <v>0.023</v>
      </c>
    </row>
    <row r="74" spans="1:20" ht="14.25">
      <c r="A74" s="50">
        <v>68</v>
      </c>
      <c r="B74" s="40" t="s">
        <v>89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42">
        <v>0.023</v>
      </c>
    </row>
    <row r="75" spans="1:20" ht="14.25">
      <c r="A75" s="50">
        <v>69</v>
      </c>
      <c r="B75" s="40" t="s">
        <v>90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42">
        <v>0.023</v>
      </c>
    </row>
    <row r="76" spans="1:20" ht="14.25">
      <c r="A76" s="50">
        <v>70</v>
      </c>
      <c r="B76" s="40" t="s">
        <v>91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42">
        <v>0.023</v>
      </c>
    </row>
    <row r="77" spans="1:20" ht="14.25">
      <c r="A77" s="50">
        <v>71</v>
      </c>
      <c r="B77" s="40" t="s">
        <v>92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42">
        <v>0.023</v>
      </c>
    </row>
    <row r="78" spans="1:20" ht="14.25">
      <c r="A78" s="50">
        <v>72</v>
      </c>
      <c r="B78" s="40" t="s">
        <v>93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42">
        <v>0.023</v>
      </c>
    </row>
    <row r="79" spans="1:20" ht="14.25">
      <c r="A79" s="50">
        <v>73</v>
      </c>
      <c r="B79" s="40" t="s">
        <v>94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42">
        <v>0.023</v>
      </c>
    </row>
    <row r="80" spans="1:20" ht="14.25">
      <c r="A80" s="50">
        <v>74</v>
      </c>
      <c r="B80" s="40" t="s">
        <v>95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42">
        <v>0.023</v>
      </c>
    </row>
    <row r="81" spans="1:20" ht="14.25">
      <c r="A81" s="50">
        <v>75</v>
      </c>
      <c r="B81" s="40" t="s">
        <v>96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42">
        <v>0.023</v>
      </c>
    </row>
    <row r="82" spans="1:20" ht="14.25">
      <c r="A82" s="50">
        <v>76</v>
      </c>
      <c r="B82" s="40" t="s">
        <v>97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42">
        <v>0.023</v>
      </c>
    </row>
    <row r="83" spans="1:20" ht="14.25">
      <c r="A83" s="50">
        <v>77</v>
      </c>
      <c r="B83" s="40" t="s">
        <v>98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42">
        <v>0.023</v>
      </c>
    </row>
    <row r="84" spans="1:20" ht="14.25">
      <c r="A84" s="50">
        <v>78</v>
      </c>
      <c r="B84" s="40" t="s">
        <v>99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42">
        <v>0.023</v>
      </c>
    </row>
    <row r="85" spans="1:20" ht="14.25">
      <c r="A85" s="50">
        <v>79</v>
      </c>
      <c r="B85" s="40" t="s">
        <v>100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42">
        <v>0.023</v>
      </c>
    </row>
    <row r="86" spans="1:20" ht="14.25">
      <c r="A86" s="50">
        <v>80</v>
      </c>
      <c r="B86" s="40" t="s">
        <v>101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42">
        <v>0.023</v>
      </c>
    </row>
    <row r="87" spans="1:20" ht="14.25">
      <c r="A87" s="50">
        <v>81</v>
      </c>
      <c r="B87" s="40" t="s">
        <v>102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42">
        <v>0.023</v>
      </c>
    </row>
    <row r="88" spans="1:20" ht="14.25">
      <c r="A88" s="50">
        <v>82</v>
      </c>
      <c r="B88" s="40" t="s">
        <v>103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42">
        <v>0.023</v>
      </c>
    </row>
    <row r="89" spans="1:20" ht="14.25">
      <c r="A89" s="50">
        <v>83</v>
      </c>
      <c r="B89" s="40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42">
        <v>0.023</v>
      </c>
    </row>
    <row r="90" spans="1:20" ht="14.25">
      <c r="A90" s="50">
        <v>84</v>
      </c>
      <c r="B90" s="40" t="s">
        <v>105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42">
        <v>0.023</v>
      </c>
    </row>
    <row r="91" spans="1:20" ht="14.25">
      <c r="A91" s="50">
        <v>85</v>
      </c>
      <c r="B91" s="40" t="s">
        <v>106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42">
        <v>0.023</v>
      </c>
    </row>
    <row r="92" spans="1:20" ht="14.25">
      <c r="A92" s="50">
        <v>86</v>
      </c>
      <c r="B92" s="40" t="s">
        <v>107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42">
        <v>0.023</v>
      </c>
    </row>
    <row r="93" spans="1:20" ht="14.25">
      <c r="A93" s="50">
        <v>87</v>
      </c>
      <c r="B93" s="40" t="s">
        <v>108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42">
        <v>0.023</v>
      </c>
    </row>
    <row r="94" spans="1:20" ht="14.25">
      <c r="A94" s="50">
        <v>88</v>
      </c>
      <c r="B94" s="40" t="s">
        <v>109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42">
        <v>0.023</v>
      </c>
    </row>
    <row r="95" spans="1:20" ht="14.25">
      <c r="A95" s="50">
        <v>89</v>
      </c>
      <c r="B95" s="40" t="s">
        <v>110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42">
        <v>0.023</v>
      </c>
    </row>
    <row r="96" spans="1:20" ht="14.25">
      <c r="A96" s="50">
        <v>90</v>
      </c>
      <c r="B96" s="40" t="s">
        <v>111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42">
        <v>0.023</v>
      </c>
    </row>
    <row r="97" spans="1:20" ht="14.25">
      <c r="A97" s="50">
        <v>91</v>
      </c>
      <c r="B97" s="40" t="s">
        <v>112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42">
        <v>0.023</v>
      </c>
    </row>
    <row r="98" spans="1:20" ht="14.25">
      <c r="A98" s="50">
        <v>92</v>
      </c>
      <c r="B98" s="40" t="s">
        <v>113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42">
        <v>0.023</v>
      </c>
    </row>
    <row r="99" spans="1:20" ht="14.25">
      <c r="A99" s="50">
        <v>93</v>
      </c>
      <c r="B99" s="40" t="s">
        <v>114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42">
        <v>0.023</v>
      </c>
    </row>
    <row r="100" spans="1:20" ht="14.25">
      <c r="A100" s="50">
        <v>94</v>
      </c>
      <c r="B100" s="40" t="s">
        <v>115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42">
        <v>0.023</v>
      </c>
    </row>
    <row r="101" spans="1:20" ht="14.25">
      <c r="A101" s="50">
        <v>95</v>
      </c>
      <c r="B101" s="40" t="s">
        <v>116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42">
        <v>0.023</v>
      </c>
    </row>
    <row r="102" spans="1:20" ht="14.25">
      <c r="A102" s="50">
        <v>96</v>
      </c>
      <c r="B102" s="40" t="s">
        <v>117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42">
        <v>0.023</v>
      </c>
    </row>
    <row r="103" spans="1:20" ht="14.25">
      <c r="A103" s="50">
        <v>97</v>
      </c>
      <c r="B103" s="40" t="s">
        <v>118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42">
        <v>0.023</v>
      </c>
    </row>
    <row r="104" spans="1:20" ht="14.25">
      <c r="A104" s="50">
        <v>98</v>
      </c>
      <c r="B104" s="40" t="s">
        <v>119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42">
        <v>0.023</v>
      </c>
    </row>
    <row r="105" spans="1:20" ht="14.25">
      <c r="A105" s="50">
        <v>99</v>
      </c>
      <c r="B105" s="40" t="s">
        <v>120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42">
        <v>0.023</v>
      </c>
    </row>
    <row r="106" spans="1:20" ht="14.25">
      <c r="A106" s="50">
        <v>100</v>
      </c>
      <c r="B106" s="40" t="s">
        <v>122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42">
        <v>0.023</v>
      </c>
    </row>
    <row r="107" spans="1:20" ht="15">
      <c r="A107" s="50">
        <v>101</v>
      </c>
      <c r="B107" s="40" t="s">
        <v>123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49" t="s">
        <v>124</v>
      </c>
    </row>
    <row r="108" spans="1:2" ht="15">
      <c r="A108" s="26"/>
      <c r="B108" s="24"/>
    </row>
    <row r="109" spans="1:2" ht="15">
      <c r="A109" s="26"/>
      <c r="B109" s="24"/>
    </row>
    <row r="110" spans="1:2" ht="15">
      <c r="A110" s="26"/>
      <c r="B110" s="24"/>
    </row>
    <row r="111" spans="1:2" ht="15">
      <c r="A111" s="26"/>
      <c r="B111" s="24"/>
    </row>
    <row r="112" spans="1:2" ht="15">
      <c r="A112" s="26"/>
      <c r="B112" s="24"/>
    </row>
    <row r="113" spans="1:2" ht="15">
      <c r="A113" s="26"/>
      <c r="B113" s="24"/>
    </row>
    <row r="114" spans="1:2" ht="15">
      <c r="A114" s="26"/>
      <c r="B114" s="24"/>
    </row>
    <row r="115" spans="1:2" ht="15">
      <c r="A115" s="26"/>
      <c r="B115" s="24"/>
    </row>
    <row r="116" spans="1:2" ht="15">
      <c r="A116" s="26"/>
      <c r="B116" s="24"/>
    </row>
    <row r="117" spans="1:2" ht="15">
      <c r="A117" s="26"/>
      <c r="B117" s="24"/>
    </row>
    <row r="118" spans="1:2" ht="15">
      <c r="A118" s="26"/>
      <c r="B118" s="24"/>
    </row>
    <row r="119" spans="1:2" ht="15">
      <c r="A119" s="26"/>
      <c r="B119" s="24"/>
    </row>
    <row r="120" spans="1:2" ht="15">
      <c r="A120" s="26"/>
      <c r="B120" s="24"/>
    </row>
    <row r="121" spans="1:2" ht="15">
      <c r="A121" s="26"/>
      <c r="B121" s="24"/>
    </row>
    <row r="122" ht="15">
      <c r="B122" s="24"/>
    </row>
    <row r="123" ht="15">
      <c r="B123" s="24"/>
    </row>
    <row r="124" ht="15">
      <c r="B124" s="24"/>
    </row>
    <row r="125" ht="15">
      <c r="B125" s="24"/>
    </row>
    <row r="126" ht="15">
      <c r="B126" s="24"/>
    </row>
    <row r="127" ht="15">
      <c r="B127" s="24"/>
    </row>
    <row r="128" ht="15">
      <c r="B128" s="24"/>
    </row>
    <row r="129" ht="15">
      <c r="B129" s="24"/>
    </row>
    <row r="130" ht="15">
      <c r="B130" s="24"/>
    </row>
    <row r="131" ht="15">
      <c r="B131" s="24"/>
    </row>
    <row r="132" ht="15">
      <c r="B132" s="24"/>
    </row>
    <row r="133" ht="15">
      <c r="B133" s="24"/>
    </row>
    <row r="134" ht="15">
      <c r="B134" s="24"/>
    </row>
    <row r="135" ht="15">
      <c r="B135" s="24"/>
    </row>
    <row r="136" ht="15">
      <c r="B136" s="24"/>
    </row>
    <row r="137" ht="15">
      <c r="B137" s="24"/>
    </row>
    <row r="138" ht="15">
      <c r="B138" s="24"/>
    </row>
  </sheetData>
  <mergeCells count="16">
    <mergeCell ref="H5:H6"/>
    <mergeCell ref="B2:D2"/>
    <mergeCell ref="B3:D3"/>
    <mergeCell ref="A5:A6"/>
    <mergeCell ref="C5:C6"/>
    <mergeCell ref="D5:D6"/>
    <mergeCell ref="O5:O6"/>
    <mergeCell ref="T5:T6"/>
    <mergeCell ref="B5:B6"/>
    <mergeCell ref="I5:I6"/>
    <mergeCell ref="J5:J6"/>
    <mergeCell ref="K5:K6"/>
    <mergeCell ref="L5:L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</cp:lastModifiedBy>
  <cp:lastPrinted>2016-03-03T03:41:01Z</cp:lastPrinted>
  <dcterms:created xsi:type="dcterms:W3CDTF">1996-10-08T23:32:33Z</dcterms:created>
  <dcterms:modified xsi:type="dcterms:W3CDTF">2016-04-01T05:40:05Z</dcterms:modified>
  <cp:category/>
  <cp:version/>
  <cp:contentType/>
  <cp:contentStatus/>
</cp:coreProperties>
</file>